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Rozpocet\Desktop\"/>
    </mc:Choice>
  </mc:AlternateContent>
  <bookViews>
    <workbookView xWindow="0" yWindow="0" windowWidth="0" windowHeight="0"/>
  </bookViews>
  <sheets>
    <sheet name="Rekapitulace stavby" sheetId="1" r:id="rId1"/>
    <sheet name="SO 01 - Udržovací práce" sheetId="2" r:id="rId2"/>
    <sheet name="VRN - Vedlejší rozpočtové..." sheetId="3" r:id="rId3"/>
    <sheet name="Seznam figur" sheetId="4" r:id="rId4"/>
  </sheets>
  <definedNames>
    <definedName name="_xlnm.Print_Area" localSheetId="0">'Rekapitulace stavby'!$D$4:$AO$76,'Rekapitulace stavby'!$C$82:$AQ$97</definedName>
    <definedName name="_xlnm.Print_Titles" localSheetId="0">'Rekapitulace stavby'!$92:$92</definedName>
    <definedName name="_xlnm._FilterDatabase" localSheetId="1" hidden="1">'SO 01 - Udržovací práce'!$C$122:$K$217</definedName>
    <definedName name="_xlnm.Print_Area" localSheetId="1">'SO 01 - Udržovací práce'!$C$4:$J$76,'SO 01 - Udržovací práce'!$C$110:$K$217</definedName>
    <definedName name="_xlnm.Print_Titles" localSheetId="1">'SO 01 - Udržovací práce'!$122:$122</definedName>
    <definedName name="_xlnm._FilterDatabase" localSheetId="2" hidden="1">'VRN - Vedlejší rozpočtové...'!$C$116:$K$141</definedName>
    <definedName name="_xlnm.Print_Area" localSheetId="2">'VRN - Vedlejší rozpočtové...'!$C$4:$J$76,'VRN - Vedlejší rozpočtové...'!$C$104:$K$141</definedName>
    <definedName name="_xlnm.Print_Titles" localSheetId="2">'VRN - Vedlejší rozpočtové...'!$116:$116</definedName>
    <definedName name="_xlnm.Print_Area" localSheetId="3">'Seznam figur'!$C$4:$G$61</definedName>
    <definedName name="_xlnm.Print_Titles" localSheetId="3">'Seznam figur'!$9:$9</definedName>
  </definedNames>
  <calcPr/>
</workbook>
</file>

<file path=xl/calcChain.xml><?xml version="1.0" encoding="utf-8"?>
<calcChain xmlns="http://schemas.openxmlformats.org/spreadsheetml/2006/main">
  <c i="4" l="1" r="D7"/>
  <c i="3" r="J37"/>
  <c r="J36"/>
  <c i="1" r="AY96"/>
  <c i="3" r="J35"/>
  <c i="1" r="AX96"/>
  <c i="3" r="BI140"/>
  <c r="BH140"/>
  <c r="BG140"/>
  <c r="BF140"/>
  <c r="T140"/>
  <c r="R140"/>
  <c r="P140"/>
  <c r="BI137"/>
  <c r="BH137"/>
  <c r="BG137"/>
  <c r="BF137"/>
  <c r="T137"/>
  <c r="R137"/>
  <c r="P137"/>
  <c r="BI134"/>
  <c r="BH134"/>
  <c r="BG134"/>
  <c r="BF134"/>
  <c r="T134"/>
  <c r="R134"/>
  <c r="P134"/>
  <c r="BI131"/>
  <c r="BH131"/>
  <c r="BG131"/>
  <c r="BF131"/>
  <c r="T131"/>
  <c r="R131"/>
  <c r="P131"/>
  <c r="BI128"/>
  <c r="BH128"/>
  <c r="BG128"/>
  <c r="BF128"/>
  <c r="T128"/>
  <c r="R128"/>
  <c r="P128"/>
  <c r="BI125"/>
  <c r="BH125"/>
  <c r="BG125"/>
  <c r="BF125"/>
  <c r="T125"/>
  <c r="R125"/>
  <c r="P125"/>
  <c r="BI122"/>
  <c r="BH122"/>
  <c r="BG122"/>
  <c r="BF122"/>
  <c r="T122"/>
  <c r="R122"/>
  <c r="P122"/>
  <c r="BI119"/>
  <c r="BH119"/>
  <c r="BG119"/>
  <c r="BF119"/>
  <c r="T119"/>
  <c r="R119"/>
  <c r="P119"/>
  <c r="J114"/>
  <c r="J113"/>
  <c r="F113"/>
  <c r="F111"/>
  <c r="E109"/>
  <c r="J92"/>
  <c r="J91"/>
  <c r="F91"/>
  <c r="F89"/>
  <c r="E87"/>
  <c r="J18"/>
  <c r="E18"/>
  <c r="F114"/>
  <c r="J17"/>
  <c r="J12"/>
  <c r="J89"/>
  <c r="E7"/>
  <c r="E107"/>
  <c i="2" r="J37"/>
  <c r="J36"/>
  <c i="1" r="AY95"/>
  <c i="2" r="J35"/>
  <c i="1" r="AX95"/>
  <c i="2" r="BI216"/>
  <c r="BH216"/>
  <c r="BG216"/>
  <c r="BF216"/>
  <c r="T216"/>
  <c r="T215"/>
  <c r="R216"/>
  <c r="R215"/>
  <c r="P216"/>
  <c r="P215"/>
  <c r="BI212"/>
  <c r="BH212"/>
  <c r="BG212"/>
  <c r="BF212"/>
  <c r="T212"/>
  <c r="R212"/>
  <c r="P212"/>
  <c r="BI208"/>
  <c r="BH208"/>
  <c r="BG208"/>
  <c r="BF208"/>
  <c r="T208"/>
  <c r="R208"/>
  <c r="P208"/>
  <c r="BI203"/>
  <c r="BH203"/>
  <c r="BG203"/>
  <c r="BF203"/>
  <c r="T203"/>
  <c r="R203"/>
  <c r="P203"/>
  <c r="BI199"/>
  <c r="BH199"/>
  <c r="BG199"/>
  <c r="BF199"/>
  <c r="T199"/>
  <c r="R199"/>
  <c r="P199"/>
  <c r="BI197"/>
  <c r="BH197"/>
  <c r="BG197"/>
  <c r="BF197"/>
  <c r="T197"/>
  <c r="R197"/>
  <c r="P197"/>
  <c r="BI193"/>
  <c r="BH193"/>
  <c r="BG193"/>
  <c r="BF193"/>
  <c r="T193"/>
  <c r="R193"/>
  <c r="P193"/>
  <c r="BI188"/>
  <c r="BH188"/>
  <c r="BG188"/>
  <c r="BF188"/>
  <c r="T188"/>
  <c r="R188"/>
  <c r="P188"/>
  <c r="BI184"/>
  <c r="BH184"/>
  <c r="BG184"/>
  <c r="BF184"/>
  <c r="T184"/>
  <c r="R184"/>
  <c r="P184"/>
  <c r="BI176"/>
  <c r="BH176"/>
  <c r="BG176"/>
  <c r="BF176"/>
  <c r="T176"/>
  <c r="R176"/>
  <c r="P176"/>
  <c r="BI172"/>
  <c r="BH172"/>
  <c r="BG172"/>
  <c r="BF172"/>
  <c r="T172"/>
  <c r="R172"/>
  <c r="P172"/>
  <c r="BI166"/>
  <c r="BH166"/>
  <c r="BG166"/>
  <c r="BF166"/>
  <c r="T166"/>
  <c r="R166"/>
  <c r="P166"/>
  <c r="BI162"/>
  <c r="BH162"/>
  <c r="BG162"/>
  <c r="BF162"/>
  <c r="T162"/>
  <c r="R162"/>
  <c r="P162"/>
  <c r="BI158"/>
  <c r="BH158"/>
  <c r="BG158"/>
  <c r="BF158"/>
  <c r="T158"/>
  <c r="R158"/>
  <c r="P158"/>
  <c r="BI153"/>
  <c r="BH153"/>
  <c r="BG153"/>
  <c r="BF153"/>
  <c r="T153"/>
  <c r="R153"/>
  <c r="P153"/>
  <c r="BI149"/>
  <c r="BH149"/>
  <c r="BG149"/>
  <c r="BF149"/>
  <c r="T149"/>
  <c r="R149"/>
  <c r="P149"/>
  <c r="BI146"/>
  <c r="BH146"/>
  <c r="BG146"/>
  <c r="BF146"/>
  <c r="T146"/>
  <c r="R146"/>
  <c r="P146"/>
  <c r="BI141"/>
  <c r="BH141"/>
  <c r="BG141"/>
  <c r="BF141"/>
  <c r="T141"/>
  <c r="R141"/>
  <c r="P141"/>
  <c r="BI134"/>
  <c r="BH134"/>
  <c r="BG134"/>
  <c r="BF134"/>
  <c r="T134"/>
  <c r="R134"/>
  <c r="P134"/>
  <c r="BI130"/>
  <c r="BH130"/>
  <c r="BG130"/>
  <c r="BF130"/>
  <c r="T130"/>
  <c r="R130"/>
  <c r="P130"/>
  <c r="BI126"/>
  <c r="BH126"/>
  <c r="BG126"/>
  <c r="BF126"/>
  <c r="T126"/>
  <c r="R126"/>
  <c r="P126"/>
  <c r="J120"/>
  <c r="J119"/>
  <c r="F119"/>
  <c r="F117"/>
  <c r="E115"/>
  <c r="J92"/>
  <c r="J91"/>
  <c r="F91"/>
  <c r="F89"/>
  <c r="E87"/>
  <c r="J18"/>
  <c r="E18"/>
  <c r="F120"/>
  <c r="J17"/>
  <c r="J12"/>
  <c r="J117"/>
  <c r="E7"/>
  <c r="E113"/>
  <c i="1" r="L90"/>
  <c r="AM90"/>
  <c r="AM89"/>
  <c r="L89"/>
  <c r="AM87"/>
  <c r="L87"/>
  <c r="L85"/>
  <c r="L84"/>
  <c i="2" r="BK197"/>
  <c r="BK208"/>
  <c r="J203"/>
  <c r="BK193"/>
  <c r="BK188"/>
  <c r="J184"/>
  <c r="BK172"/>
  <c r="BK162"/>
  <c r="BK153"/>
  <c r="J149"/>
  <c r="BK141"/>
  <c r="J134"/>
  <c r="J130"/>
  <c i="3" r="BK122"/>
  <c r="J131"/>
  <c r="BK125"/>
  <c r="J134"/>
  <c r="J137"/>
  <c i="2" r="J199"/>
  <c r="BK216"/>
  <c r="J216"/>
  <c r="J212"/>
  <c r="BK203"/>
  <c r="BK199"/>
  <c r="J193"/>
  <c r="BK184"/>
  <c r="J176"/>
  <c r="BK166"/>
  <c r="J162"/>
  <c r="J158"/>
  <c r="BK149"/>
  <c r="J146"/>
  <c r="J141"/>
  <c r="BK130"/>
  <c i="1" r="AS94"/>
  <c i="3" r="J122"/>
  <c r="BK140"/>
  <c r="J125"/>
  <c r="BK131"/>
  <c i="2" r="J126"/>
  <c r="BK212"/>
  <c r="J208"/>
  <c r="J197"/>
  <c r="J188"/>
  <c r="BK176"/>
  <c r="J172"/>
  <c r="J166"/>
  <c r="BK158"/>
  <c r="J153"/>
  <c r="BK146"/>
  <c r="BK134"/>
  <c r="BK126"/>
  <c i="3" r="J140"/>
  <c r="J119"/>
  <c r="BK128"/>
  <c r="BK119"/>
  <c r="BK137"/>
  <c r="BK134"/>
  <c r="J128"/>
  <c i="2" l="1" r="BK161"/>
  <c r="J161"/>
  <c r="J99"/>
  <c r="BK171"/>
  <c r="J171"/>
  <c r="J100"/>
  <c r="T183"/>
  <c r="T202"/>
  <c r="P125"/>
  <c r="BK183"/>
  <c r="J183"/>
  <c r="J101"/>
  <c r="T125"/>
  <c r="R161"/>
  <c r="R183"/>
  <c r="R202"/>
  <c i="3" r="P118"/>
  <c r="P117"/>
  <c i="1" r="AU96"/>
  <c i="2" r="BK125"/>
  <c r="J125"/>
  <c r="J98"/>
  <c r="P161"/>
  <c r="P171"/>
  <c r="R171"/>
  <c r="T171"/>
  <c r="BK202"/>
  <c r="J202"/>
  <c r="J102"/>
  <c i="3" r="R118"/>
  <c r="R117"/>
  <c i="2" r="R125"/>
  <c r="T161"/>
  <c r="P183"/>
  <c r="P202"/>
  <c i="3" r="T118"/>
  <c r="T117"/>
  <c r="BK118"/>
  <c r="J118"/>
  <c r="J97"/>
  <c i="2" r="BK215"/>
  <c r="J215"/>
  <c r="J103"/>
  <c i="3" r="F92"/>
  <c r="BE122"/>
  <c r="BE125"/>
  <c r="BE137"/>
  <c r="BE140"/>
  <c r="BE131"/>
  <c r="E85"/>
  <c r="J111"/>
  <c r="BE119"/>
  <c r="BE134"/>
  <c r="BE128"/>
  <c i="2" r="BE216"/>
  <c r="E85"/>
  <c r="J89"/>
  <c r="F92"/>
  <c r="BE126"/>
  <c r="BE130"/>
  <c r="BE134"/>
  <c r="BE141"/>
  <c r="BE146"/>
  <c r="BE149"/>
  <c r="BE153"/>
  <c r="BE158"/>
  <c r="BE162"/>
  <c r="BE166"/>
  <c r="BE172"/>
  <c r="BE176"/>
  <c r="BE184"/>
  <c r="BE188"/>
  <c r="BE193"/>
  <c r="BE199"/>
  <c r="BE203"/>
  <c r="BE208"/>
  <c r="BE212"/>
  <c r="BE197"/>
  <c r="F34"/>
  <c i="1" r="BA95"/>
  <c i="3" r="F35"/>
  <c i="1" r="BB96"/>
  <c i="3" r="F37"/>
  <c i="1" r="BD96"/>
  <c i="3" r="F34"/>
  <c i="1" r="BA96"/>
  <c i="2" r="F36"/>
  <c i="1" r="BC95"/>
  <c i="3" r="F36"/>
  <c i="1" r="BC96"/>
  <c i="2" r="J34"/>
  <c i="1" r="AW95"/>
  <c i="2" r="F35"/>
  <c i="1" r="BB95"/>
  <c i="3" r="J34"/>
  <c i="1" r="AW96"/>
  <c i="2" r="F37"/>
  <c i="1" r="BD95"/>
  <c i="2" l="1" r="R124"/>
  <c r="R123"/>
  <c r="T124"/>
  <c r="T123"/>
  <c r="P124"/>
  <c r="P123"/>
  <c i="1" r="AU95"/>
  <c i="2" r="BK124"/>
  <c r="J124"/>
  <c r="J97"/>
  <c i="3" r="BK117"/>
  <c r="J117"/>
  <c r="J30"/>
  <c i="1" r="AG96"/>
  <c i="2" r="F33"/>
  <c i="1" r="AZ95"/>
  <c r="AU94"/>
  <c r="BD94"/>
  <c r="W33"/>
  <c r="BB94"/>
  <c r="W31"/>
  <c i="3" r="J33"/>
  <c i="1" r="AV96"/>
  <c r="AT96"/>
  <c r="AN96"/>
  <c i="2" r="J33"/>
  <c i="1" r="AV95"/>
  <c r="AT95"/>
  <c r="BA94"/>
  <c r="W30"/>
  <c r="BC94"/>
  <c r="W32"/>
  <c i="3" r="F33"/>
  <c i="1" r="AZ96"/>
  <c i="2" l="1" r="BK123"/>
  <c r="J123"/>
  <c i="3" r="J96"/>
  <c r="J39"/>
  <c i="2" r="J30"/>
  <c i="1" r="AG95"/>
  <c r="AG94"/>
  <c r="AK26"/>
  <c r="AZ94"/>
  <c r="W29"/>
  <c r="AX94"/>
  <c r="AW94"/>
  <c r="AK30"/>
  <c r="AY94"/>
  <c i="2" l="1" r="J39"/>
  <c r="J96"/>
  <c i="1" r="AN95"/>
  <c r="AV94"/>
  <c r="AK29"/>
  <c r="AK35"/>
  <c l="1" r="AT94"/>
  <c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<sst xmlns="http://schemas.openxmlformats.org/spreadsheetml/2006/main">
  <si>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</si>
  <si>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</si>
  <si>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</si>
  <si>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False</t>
  </si>
  <si>
    <t>{ff99af57-e5b0-41a7-bfa0-639abb809d54}</t>
  </si>
  <si>
    <t xml:space="preserve">&gt;&gt;  skryté sloupce  &lt;&lt;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</si>
  <si>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</si>
  <si>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</si>
  <si>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</si>
  <si>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</si>
  <si>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</si>
  <si>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</si>
  <si>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</si>
  <si>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</si>
  <si>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44162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</si>
  <si>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</si>
  <si>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</si>
  <si>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Opavice „R – Chomýž hr. znak 96/1, km 4,750</t>
  </si>
  <si>
    <t>KSO:</t>
  </si>
  <si>
    <t>CC-CZ:</t>
  </si>
  <si>
    <t>Místo:</t>
  </si>
  <si>
    <t xml:space="preserve"> </t>
  </si>
  <si>
    <t>Datum:</t>
  </si>
  <si>
    <t>5. 9. 2023</t>
  </si>
  <si>
    <t>Zadavatel:</t>
  </si>
  <si>
    <t>IČ:</t>
  </si>
  <si>
    <t>Povodí Odry, státní podnik</t>
  </si>
  <si>
    <t>DIČ:</t>
  </si>
  <si>
    <t>Uchazeč:</t>
  </si>
  <si>
    <t>Vyplň údaj</t>
  </si>
  <si>
    <t>Projektant:</t>
  </si>
  <si>
    <t>Lesprojekt Krnov s.r.o.</t>
  </si>
  <si>
    <t>True</t>
  </si>
  <si>
    <t>Zpracovatel:</t>
  </si>
  <si>
    <t>Ondřej Halaška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</si>
  <si>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</si>
  <si>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</si>
  <si>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</si>
  <si>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</si>
  <si>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</si>
  <si>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</si>
  <si>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</si>
  <si>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</si>
  <si>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</si>
  <si>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</si>
  <si>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</si>
  <si>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</si>
  <si>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</si>
  <si>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</si>
  <si>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</si>
  <si>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</si>
  <si>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</si>
  <si>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</si>
  <si>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</si>
  <si>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</si>
  <si>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</si>
  <si>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</si>
  <si>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</si>
  <si>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</si>
  <si>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</si>
  <si>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</si>
  <si>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</si>
  <si>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</si>
  <si>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</si>
  <si>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</si>
  <si>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</si>
  <si>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</si>
  <si>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</si>
  <si>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</si>
  <si>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</si>
  <si>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</si>
  <si>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</si>
  <si>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</si>
  <si>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</si>
  <si>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</si>
  <si>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</si>
  <si>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</si>
  <si>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</si>
  <si>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</si>
  <si>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</si>
  <si>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</si>
  <si>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01</t>
  </si>
  <si>
    <t>Udržovací práce</t>
  </si>
  <si>
    <t>STA</t>
  </si>
  <si>
    <t>1</t>
  </si>
  <si>
    <t>{640f5a2b-e932-4059-b09e-8b1295468b10}</t>
  </si>
  <si>
    <t>2</t>
  </si>
  <si>
    <t>VRN</t>
  </si>
  <si>
    <t>Vedlejší rozpočtové náklady</t>
  </si>
  <si>
    <t>VON</t>
  </si>
  <si>
    <t>{1f08dc9a-f577-470e-bdf3-12a06183dedf}</t>
  </si>
  <si>
    <t>vrty</t>
  </si>
  <si>
    <t>98,28</t>
  </si>
  <si>
    <t>odvoz_P1</t>
  </si>
  <si>
    <t>21,45</t>
  </si>
  <si>
    <t>KRYCÍ LIST SOUPISU PRACÍ</t>
  </si>
  <si>
    <t>dlazba</t>
  </si>
  <si>
    <t>5,105</t>
  </si>
  <si>
    <t>dosyp</t>
  </si>
  <si>
    <t>3</t>
  </si>
  <si>
    <t>beton</t>
  </si>
  <si>
    <t>6,519</t>
  </si>
  <si>
    <t>suť</t>
  </si>
  <si>
    <t>27,529</t>
  </si>
  <si>
    <t>Objekt:</t>
  </si>
  <si>
    <t>nanos</t>
  </si>
  <si>
    <t>24,45</t>
  </si>
  <si>
    <t>SO 01 - Udržovací práce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</si>
  <si>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</si>
  <si>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</si>
  <si>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</si>
  <si>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</si>
  <si>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</si>
  <si>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</si>
  <si>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</si>
  <si>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3 - Svislé a kompletní konstrukce</t>
  </si>
  <si>
    <t xml:space="preserve">    4 - Vodorovné konstrukce</t>
  </si>
  <si>
    <t xml:space="preserve">    9 - Ostatní konstrukce a práce, bourání</t>
  </si>
  <si>
    <t xml:space="preserve">    997 - Přesun sutě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</si>
  <si>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</si>
  <si>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</si>
  <si>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</si>
  <si>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</si>
  <si>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</si>
  <si>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</si>
  <si>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</si>
  <si>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</si>
  <si>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</si>
  <si>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</si>
  <si>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</si>
  <si>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</si>
  <si>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</si>
  <si>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</si>
  <si>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</si>
  <si>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</si>
  <si>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</si>
  <si>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</si>
  <si>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</si>
  <si>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112101101</t>
  </si>
  <si>
    <t>Odstranění stromů listnatých průměru kmene přes 100 do 300 mm</t>
  </si>
  <si>
    <t>kus</t>
  </si>
  <si>
    <t>CS ÚRS 2023 02</t>
  </si>
  <si>
    <t>4</t>
  </si>
  <si>
    <t>1458349425</t>
  </si>
  <si>
    <t>PP</t>
  </si>
  <si>
    <t>Odstranění stromů s odřezáním kmene a s odvětvením listnatých, průměru kmene přes 100 do 300 mm</t>
  </si>
  <si>
    <t>VV</t>
  </si>
  <si>
    <t>Kácení stromu LB</t>
  </si>
  <si>
    <t>114203103</t>
  </si>
  <si>
    <t>Rozebrání dlažeb z lomového kamene nebo betonových tvárnic do cementové malty</t>
  </si>
  <si>
    <t>m3</t>
  </si>
  <si>
    <t>CS ÚRS 2019 01</t>
  </si>
  <si>
    <t>1259255933</t>
  </si>
  <si>
    <t>Rozebrání dlažeb nebo záhozů s naložením na dopravní prostředek dlažeb z lomového kamene nebo betonových tvárnic do cementové malty se spárami zalitými cementovou maltou</t>
  </si>
  <si>
    <t>rozebrání zbytků poškozené dlažby</t>
  </si>
  <si>
    <t>"plocha řezu * délka hrany * 50%" 0,83*12,3*0,5</t>
  </si>
  <si>
    <t>129103201</t>
  </si>
  <si>
    <t>Čištění otevřených koryt vodotečí š dna přes 5 m hl do 5 m v hornině tř. 1 a 2</t>
  </si>
  <si>
    <t>-648304534</t>
  </si>
  <si>
    <t>Čištění otevřených koryt vodotečí s přehozením rozpojeného nánosu do 3 m nebo s naložením na dopravní prostředek při šířce původního dna přes 5 m a hloubce koryta do 5 m v horninách tř. 1 a 2</t>
  </si>
  <si>
    <t>odtěžení sedimentů z prostoru pod stupněm</t>
  </si>
  <si>
    <t>"plocha podélný profil * šířka"2,16*10</t>
  </si>
  <si>
    <t>odtěžení sedimentu z přelivné hrany stupně</t>
  </si>
  <si>
    <t>"plocha podélný profil * délka"0,95*3</t>
  </si>
  <si>
    <t>Součet</t>
  </si>
  <si>
    <t>162751117</t>
  </si>
  <si>
    <t>Vodorovné přemístění přes 9 000 do 10000 m výkopku/sypaniny z horniny třídy těžitelnosti I skupiny 1 až 3</t>
  </si>
  <si>
    <t>-188561449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</si>
  <si>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</si>
  <si>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odvoz na skládku Holasovice</t>
  </si>
  <si>
    <t>nanos - dosyp</t>
  </si>
  <si>
    <t>5</t>
  </si>
  <si>
    <t>162751119</t>
  </si>
  <si>
    <t>Příplatek k vodorovnému přemístění výkopku/sypaniny z horniny třídy těžitelnosti I skupiny 1 až 3 ZKD 1000 m přes 10000 m</t>
  </si>
  <si>
    <t>-1304095732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</si>
  <si>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</si>
  <si>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odvoz_P1*8</t>
  </si>
  <si>
    <t>6</t>
  </si>
  <si>
    <t>171151103</t>
  </si>
  <si>
    <t>Uložení sypaniny z hornin soudržných do násypů zhutněných strojně</t>
  </si>
  <si>
    <t>-1345161131</t>
  </si>
  <si>
    <t>Uložení sypanin do násypů strojně s rozprostřením sypaniny ve vrstvách a s hrubým urovnáním zhutněných z hornin soudržných jakékoliv třídy těžitelnosti</t>
  </si>
  <si>
    <t>dosyp kontentrační kynety</t>
  </si>
  <si>
    <t>"plocha řez x délka" 1*3</t>
  </si>
  <si>
    <t>7</t>
  </si>
  <si>
    <t>171201211</t>
  </si>
  <si>
    <t>Poplatek za uložení stavebního odpadu - zeminy a kameniva na skládce</t>
  </si>
  <si>
    <t>t</t>
  </si>
  <si>
    <t>-2094578214</t>
  </si>
  <si>
    <t>Poplatek za uložení stavebního odpadu na skládce (skládkovné) zeminy a kameniva zatříděného do Katalogu odpadů pod kódem 170 504</t>
  </si>
  <si>
    <t>"rozebrana dlazba" dlazba*2,2</t>
  </si>
  <si>
    <t>"nanosy" odvoz_P1 * 1,8</t>
  </si>
  <si>
    <t>8</t>
  </si>
  <si>
    <t>R101</t>
  </si>
  <si>
    <t>Likvidace dřevních zbytků v souladu se zákonem o odpadech č. 541/2020 Sb.</t>
  </si>
  <si>
    <t>kpl</t>
  </si>
  <si>
    <t>1168472244</t>
  </si>
  <si>
    <t>P</t>
  </si>
  <si>
    <t>Poznámka k položce:_x000d_
Kompletní položka likvidace nebo využití dřevních zbytků, v souladu se zákonem o odpadech č. 541/2020 Sb.</t>
  </si>
  <si>
    <t>Svislé a kompletní konstrukce</t>
  </si>
  <si>
    <t>9</t>
  </si>
  <si>
    <t>321321116</t>
  </si>
  <si>
    <t>Konstrukce vodních staveb ze ŽB mrazuvzdorného tř. C 30/37</t>
  </si>
  <si>
    <t>1358826923</t>
  </si>
  <si>
    <t>Konstrukce vodních staveb z betonu přehrad, jezů a plavebních komor, spodní stavby vodních elektráren, jader přehrad, odběrných věží a výpustných zařízení, opěrných zdí, šachet, šachtic a ostatních konstrukcí železového pro prostředí s mrazovými cykly tř. C 30/37</t>
  </si>
  <si>
    <t>podkladní beton dlažby</t>
  </si>
  <si>
    <t>12,3*0,25*3</t>
  </si>
  <si>
    <t>10</t>
  </si>
  <si>
    <t>321366111</t>
  </si>
  <si>
    <t>Výztuž železobetonových konstrukcí vodních staveb z oceli 10 505 D do 12 mm</t>
  </si>
  <si>
    <t>CS ÚRS 2023 01</t>
  </si>
  <si>
    <t>452232165</t>
  </si>
  <si>
    <t>Výztuž železobetonových konstrukcí vodních staveb přehrad, jezů a plavebních komor, spodní stavby vodních elektráren, jader přehrad, odběrných věží a výpustných zařízení, opěrných zdí, šachet, šachtic a ostatních konstrukcí jednotlivé pruty průměru do 12 mm, z oceli 10 505 (R) nebo BSt 500</t>
  </si>
  <si>
    <t>kotvení dlažby do betonového podkladu</t>
  </si>
  <si>
    <t>pruty z žebírkové oceli průměru 8 mm, délky 0,5 m</t>
  </si>
  <si>
    <t>(21*(2+2+1+1+1+2)*0,5*0,3946)/1000</t>
  </si>
  <si>
    <t>Vodorovné konstrukce</t>
  </si>
  <si>
    <t>11</t>
  </si>
  <si>
    <t>463212111</t>
  </si>
  <si>
    <t>Rovnanina z lomového kamene upraveného s vyklínováním spár úlomky kamene</t>
  </si>
  <si>
    <t>1391770776</t>
  </si>
  <si>
    <t xml:space="preserve">Rovnanina z lomového kamene upraveného, tříděného  jakékoliv tloušťky rovnaniny s vyklínováním spár a dutin úlomky kamene</t>
  </si>
  <si>
    <t>Opevnění dna nad objektem</t>
  </si>
  <si>
    <t>1,5*9,5*0,4</t>
  </si>
  <si>
    <t>12</t>
  </si>
  <si>
    <t>465511522</t>
  </si>
  <si>
    <t>Dlažba z lomového kamene do malty s vyplněním spár maltou a vyspárováním plocha nad 20 m2 tl 250 mm</t>
  </si>
  <si>
    <t>m2</t>
  </si>
  <si>
    <t>1614644052</t>
  </si>
  <si>
    <t>Dlažba z lomového kamene upraveného vodorovná nebo plocha ve sklonu do 1:2 s dodáním hmot do cementové malty, s vyplněním spár a s vyspárováním cementovou maltou v ploše přes 20 m2, tl. 250 mm</t>
  </si>
  <si>
    <t>Obklad řezaným LK o rozměru 400x250x600 mm</t>
  </si>
  <si>
    <t>"7 kamenů šířka 400mm x délka stupně"2,8*12,3</t>
  </si>
  <si>
    <t>Obklad přelivné hrany LK o základním rozměru 600x250x600- kámen bude upraven dle místních podmínek</t>
  </si>
  <si>
    <t>0,6*12,3</t>
  </si>
  <si>
    <t>Ostatní konstrukce a práce, bourání</t>
  </si>
  <si>
    <t>13</t>
  </si>
  <si>
    <t>966045111</t>
  </si>
  <si>
    <t>Bourání konstrukcí LTM zdiva z betonu prostého neprokládaného strojně</t>
  </si>
  <si>
    <t>297697713</t>
  </si>
  <si>
    <t>Bourání konstrukcí LTM ve vodních tocích s přemístěním suti na hromady na vzdálenost do 20 m nebo s naložením na dopravní prostředek strojně z betonu prostého neprokládaného</t>
  </si>
  <si>
    <t>bourání betonového podkladu stávající dlažby</t>
  </si>
  <si>
    <t>0,53*12,3</t>
  </si>
  <si>
    <t>14</t>
  </si>
  <si>
    <t>977151111</t>
  </si>
  <si>
    <t>Jádrové vrty diamantovými korunkami do stavebních materiálů D do 35 mm</t>
  </si>
  <si>
    <t>m</t>
  </si>
  <si>
    <t>-192684447</t>
  </si>
  <si>
    <t>Jádrové vrty diamantovými korunkami do stavebních materiálů (železobetonu, betonu, cihel, obkladů, dlažeb, kamene) průměru do 35 mm</t>
  </si>
  <si>
    <t>vrty do kamenných bloků</t>
  </si>
  <si>
    <t>pro kotvení do pokladu</t>
  </si>
  <si>
    <t>"počet ks*délka"189*0,52</t>
  </si>
  <si>
    <t>R-901</t>
  </si>
  <si>
    <t>Dočasný sjezd do koryta toku</t>
  </si>
  <si>
    <t>ks</t>
  </si>
  <si>
    <t>-1508126071</t>
  </si>
  <si>
    <t>Dočasný sjezdy do koryta toku</t>
  </si>
  <si>
    <t>Poznámka k položce:_x000d_
Položka zahrnuje provedení dočasných sjezdů dle možností zhotovitele, včetně odstranění a uvedení ploch do původního stavu.</t>
  </si>
  <si>
    <t>16</t>
  </si>
  <si>
    <t>R-902</t>
  </si>
  <si>
    <t>Zajištění převedení tekoucí vody a průsaků včetně čerpání dle zvolené technologie zhotovitele po dobu nutnou pro výstavbu</t>
  </si>
  <si>
    <t>-1161492973</t>
  </si>
  <si>
    <t xml:space="preserve">Poznámka k položce:_x000d_
Položka zahrnuje:_x000d_
- převedení vody potrubím během stavebních úprav a provádění betonářských prací a dlažby, včetně použití potrubí v dostatečné kapacitě pro převedení průtoků, vedení potrubí bude vrchem, nesmí být narušen rostlý terén v okolí stupně_x000d_
- včetně zbudování zemních hrázek ze zemin vhodných do hrázek (včetně zajištění materiálu a dovozu), dostatečně těsnících, jímkovaní, soustředění převáděné vody, rozebrání hrázek   </t>
  </si>
  <si>
    <t>17</t>
  </si>
  <si>
    <t>R-903</t>
  </si>
  <si>
    <t>Kotvení kamenné dlažby do podkladu na chemickou kotvu včetně zatmelení vrtacího otvoru</t>
  </si>
  <si>
    <t>-639029619</t>
  </si>
  <si>
    <t>Poznámka k položce:_x000d_
Položka zahrnuje:_x000d_
- vyčištění vrtaného otvoru průměru D=20mm_x000d_
- aplikace chemické kotvy včetně dodávky materiálu_x000d_
- osazení kotvy z žebírkové oceli d=8 mm_x000d_
- zatmelení vrtacího otvoru trvale pružným tmelem</t>
  </si>
  <si>
    <t>997</t>
  </si>
  <si>
    <t>Přesun sutě</t>
  </si>
  <si>
    <t>18</t>
  </si>
  <si>
    <t>997321511</t>
  </si>
  <si>
    <t>Vodorovná doprava suti a vybouraných hmot po suchu do 1 km</t>
  </si>
  <si>
    <t>-820148322</t>
  </si>
  <si>
    <t xml:space="preserve">Vodorovná doprava suti a vybouraných hmot  bez naložení, s vyložením a hrubým urovnáním po suchu, na vzdálenost do 1 km</t>
  </si>
  <si>
    <t>"odvoz betonové suti" beton*2,5</t>
  </si>
  <si>
    <t>"odvoz dlažby" dlazba * 2,2</t>
  </si>
  <si>
    <t>19</t>
  </si>
  <si>
    <t>997321519</t>
  </si>
  <si>
    <t>Příplatek ZKD 1km vodorovné dopravy suti a vybouraných hmot po suchu</t>
  </si>
  <si>
    <t>279533910</t>
  </si>
  <si>
    <t xml:space="preserve">Vodorovná doprava suti a vybouraných hmot  bez naložení, s vyložením a hrubým urovnáním po suchu, na vzdálenost Příplatek k cenám za každý další i započatý 1 km přes 1 km</t>
  </si>
  <si>
    <t>suť * 17</t>
  </si>
  <si>
    <t>20</t>
  </si>
  <si>
    <t>997221815</t>
  </si>
  <si>
    <t>Poplatek za uložení na skládce (skládkovné) stavebního odpadu betonového kód odpadu 170 101</t>
  </si>
  <si>
    <t>897507894</t>
  </si>
  <si>
    <t>Poplatek za uložení stavebního odpadu na skládce (skládkovné) z prostého betonu zatříděného do Katalogu odpadů pod kódem 170 101</t>
  </si>
  <si>
    <t>beton*2,5</t>
  </si>
  <si>
    <t>998</t>
  </si>
  <si>
    <t>Přesun hmot</t>
  </si>
  <si>
    <t>998323011</t>
  </si>
  <si>
    <t>Přesun hmot pro jezy a stupně</t>
  </si>
  <si>
    <t>-1958655108</t>
  </si>
  <si>
    <t>Přesun hmot pro jezy a stupně dopravní vzdálenost do 500 m</t>
  </si>
  <si>
    <t>VRN - Vedlejší rozpočtové náklady</t>
  </si>
  <si>
    <t>R_44093_04_01</t>
  </si>
  <si>
    <t>Geodetické práce při provádění stavby</t>
  </si>
  <si>
    <t>soubor</t>
  </si>
  <si>
    <t>1024</t>
  </si>
  <si>
    <t>-729884191</t>
  </si>
  <si>
    <t xml:space="preserve">Poznámka k položce:_x000d_
Průběžné vytyčení stavby, záborů a kontrolní měření stavby odborně způsobilou osobou v oboru zeměměřictví a zpracování souvisejících protokolů.   </t>
  </si>
  <si>
    <t>R_44093_04_02</t>
  </si>
  <si>
    <t>Zařízení staveniště</t>
  </si>
  <si>
    <t>-792232613</t>
  </si>
  <si>
    <t xml:space="preserve">Poznámka k položce:_x000d_
Zajištění a zabezpečení staveniště, zřízení a likvidace zařízení staveniště, objektů pro pracovníky, přístupů, skládek, deponií včetně uvedení dotčených pozemků do původního stavu apod.   _x000d_
   </t>
  </si>
  <si>
    <t>R_44093_04_04</t>
  </si>
  <si>
    <t>Geodetické zaměření skutečného provedení stavby</t>
  </si>
  <si>
    <t>1563692327</t>
  </si>
  <si>
    <t>Poznámka k položce:_x000d_
Geodetické zaměření skutečného provedení vybudovaného díla zpracované v tištěné a elektronické podobě odpovědným geodetem zhotovitele ve 3 vyhotoveních včetně ověření dle zákona č. 200/1994 Sb., o zeměměřičství.</t>
  </si>
  <si>
    <t>R_44093_04_05</t>
  </si>
  <si>
    <t>Dokumentace skutečného provedení stavby</t>
  </si>
  <si>
    <t>-1326417015</t>
  </si>
  <si>
    <t>Poznámka k položce:_x000d_
- v případě dokončení stavby beze změn bude předána nová kopie původní dokumentace, která byla potvrzená stavebním úřadem a bude oražená jako dokumentace skutečného provedení stavby beze změn (2 pare + 1x v elektronické podobě)_x000d_
- v případě změn na stavbě, budou výkresy dokumentace přepracovány na aktuální stav se zakreslením změn a dokumentace bude předána jako nová dle přílohy č. 14 vyhlášky 499/2006 Sb. (2 pare + 1x v elektronické podobě)_x000d_
 - pořízení fotodokumentace z celého průběhu stavby včetně stavebních a konstrukčních detailů v rozlišení a kvalitě pro tisk_x000D__x000d_
- položka neobsahuje geodetické zaměření.</t>
  </si>
  <si>
    <t>R_44093_04_07</t>
  </si>
  <si>
    <t>Provedení (zabezpečení) následujících opatření nezbytných pro ochranu zvláště chráněných částí přírody</t>
  </si>
  <si>
    <t>741450183</t>
  </si>
  <si>
    <t xml:space="preserve">Poznámka k položce:_x000d_
- včetně zajištění všech podmínek dle Rozhodnutí KÚ MSK_x000d_
- zejména zajištění biologického dozoru,  _x000d_
- zajištění slovení a transferu zvláště chráněných druhů (mlok skvrnitý) dle podmínek Rozhodnutí o udělení vyjímky pro řádné provádění díla (zejména slovení celého zájmového územíí pro řádnéprovádění díla)_x000d_
- včetně ostatních podmínek Rozhodnutí</t>
  </si>
  <si>
    <t>R_44093_04_08</t>
  </si>
  <si>
    <t>Norná stěna</t>
  </si>
  <si>
    <t>1654055564</t>
  </si>
  <si>
    <t>Poznámka k položce:_x000d_
Instalace a udržování norné stěny proti případnému úniku olejů a maziv ze strojů stavení techniky, umístění v korytě vodního toku pod úsekem,ve kterém budou práce prováděny a to po celou dobu provádění prací, odstranění a likvidace norné stěny po dokončení stavebních prací.</t>
  </si>
  <si>
    <t>R_44093_04_09</t>
  </si>
  <si>
    <t>Čištění veřejné komunikace v průběhu stavby</t>
  </si>
  <si>
    <t>20911525</t>
  </si>
  <si>
    <t>Poznámka k položce:_x000d_
Platí po úseky veřejných komunikací, používané k výstavbě, celou dobu výstavby, včetně zajištění ke snížení prašnosti kropením</t>
  </si>
  <si>
    <t>r_44093_04_10</t>
  </si>
  <si>
    <t>Uvedení komunikací a pozemků do původního stavu</t>
  </si>
  <si>
    <t>1036100453</t>
  </si>
  <si>
    <t>SEZNAM FIGUR</t>
  </si>
  <si>
    <t>Výměra</t>
  </si>
  <si>
    <t xml:space="preserve"> SO 01</t>
  </si>
  <si>
    <t>Použití figury: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</si>
</sst>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7"/>
      <color rgb="FF969696"/>
      <name val="Arial CE"/>
    </font>
    <font>
      <b/>
      <sz val="9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9" fillId="0" borderId="0" applyNumberFormat="0" applyFill="0" applyBorder="0" applyAlignment="0" applyProtection="0"/>
  </cellStyleXfs>
  <cellXfs count="22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13" fillId="2" borderId="0" xfId="0" applyFont="1" applyFill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7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4" fontId="17" fillId="0" borderId="5" xfId="0" applyNumberFormat="1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18" fillId="0" borderId="0" xfId="0" applyNumberFormat="1" applyFont="1" applyAlignment="1">
      <alignment vertical="center"/>
    </xf>
    <xf numFmtId="0" fontId="18" fillId="0" borderId="0" xfId="0" applyFont="1" applyAlignment="1">
      <alignment horizontal="lef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4" fillId="4" borderId="7" xfId="0" applyFont="1" applyFill="1" applyBorder="1" applyAlignment="1">
      <alignment horizontal="left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3" xfId="0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17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2" fillId="5" borderId="6" xfId="0" applyFont="1" applyFill="1" applyBorder="1" applyAlignment="1">
      <alignment horizontal="center" vertical="center"/>
    </xf>
    <xf numFmtId="0" fontId="22" fillId="5" borderId="7" xfId="0" applyFont="1" applyFill="1" applyBorder="1" applyAlignment="1">
      <alignment horizontal="left" vertical="center"/>
    </xf>
    <xf numFmtId="0" fontId="0" fillId="5" borderId="7" xfId="0" applyFont="1" applyFill="1" applyBorder="1" applyAlignment="1">
      <alignment vertical="center"/>
    </xf>
    <xf numFmtId="0" fontId="22" fillId="5" borderId="7" xfId="0" applyFont="1" applyFill="1" applyBorder="1" applyAlignment="1">
      <alignment horizontal="center" vertical="center"/>
    </xf>
    <xf numFmtId="0" fontId="22" fillId="5" borderId="7" xfId="0" applyFont="1" applyFill="1" applyBorder="1" applyAlignment="1">
      <alignment horizontal="right" vertical="center"/>
    </xf>
    <xf numFmtId="0" fontId="22" fillId="5" borderId="8" xfId="0" applyFont="1" applyFill="1" applyBorder="1" applyAlignment="1">
      <alignment horizontal="left" vertical="center"/>
    </xf>
    <xf numFmtId="0" fontId="22" fillId="5" borderId="0" xfId="0" applyFont="1" applyFill="1" applyAlignment="1">
      <alignment horizontal="center" vertical="center"/>
    </xf>
    <xf numFmtId="0" fontId="23" fillId="0" borderId="16" xfId="0" applyFont="1" applyBorder="1" applyAlignment="1">
      <alignment horizontal="center" vertical="center" wrapText="1"/>
    </xf>
    <xf numFmtId="0" fontId="23" fillId="0" borderId="17" xfId="0" applyFont="1" applyBorder="1" applyAlignment="1">
      <alignment horizontal="center" vertical="center" wrapText="1"/>
    </xf>
    <xf numFmtId="0" fontId="23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4" fontId="24" fillId="0" borderId="0" xfId="0" applyNumberFormat="1" applyFont="1" applyAlignment="1">
      <alignment horizontal="right" vertical="center"/>
    </xf>
    <xf numFmtId="4" fontId="24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0" fillId="0" borderId="14" xfId="0" applyNumberFormat="1" applyFont="1" applyBorder="1" applyAlignment="1">
      <alignment vertical="center"/>
    </xf>
    <xf numFmtId="4" fontId="20" fillId="0" borderId="0" xfId="0" applyNumberFormat="1" applyFont="1" applyBorder="1" applyAlignment="1">
      <alignment vertical="center"/>
    </xf>
    <xf numFmtId="166" fontId="20" fillId="0" borderId="0" xfId="0" applyNumberFormat="1" applyFont="1" applyBorder="1" applyAlignment="1">
      <alignment vertical="center"/>
    </xf>
    <xf numFmtId="4" fontId="20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7" fillId="0" borderId="0" xfId="0" applyFont="1" applyAlignment="1">
      <alignment vertical="center"/>
    </xf>
    <xf numFmtId="0" fontId="27" fillId="0" borderId="0" xfId="0" applyFont="1" applyAlignment="1">
      <alignment horizontal="left" vertical="center" wrapText="1"/>
    </xf>
    <xf numFmtId="0" fontId="28" fillId="0" borderId="0" xfId="0" applyFont="1" applyAlignment="1">
      <alignment vertical="center"/>
    </xf>
    <xf numFmtId="4" fontId="28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4" fontId="29" fillId="0" borderId="14" xfId="0" applyNumberFormat="1" applyFont="1" applyBorder="1" applyAlignment="1">
      <alignment vertical="center"/>
    </xf>
    <xf numFmtId="4" fontId="29" fillId="0" borderId="0" xfId="0" applyNumberFormat="1" applyFont="1" applyBorder="1" applyAlignment="1">
      <alignment vertical="center"/>
    </xf>
    <xf numFmtId="166" fontId="29" fillId="0" borderId="0" xfId="0" applyNumberFormat="1" applyFont="1" applyBorder="1" applyAlignment="1">
      <alignment vertical="center"/>
    </xf>
    <xf numFmtId="4" fontId="29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9" fillId="0" borderId="19" xfId="0" applyNumberFormat="1" applyFont="1" applyBorder="1" applyAlignment="1">
      <alignment vertical="center"/>
    </xf>
    <xf numFmtId="4" fontId="29" fillId="0" borderId="20" xfId="0" applyNumberFormat="1" applyFont="1" applyBorder="1" applyAlignment="1">
      <alignment vertical="center"/>
    </xf>
    <xf numFmtId="166" fontId="29" fillId="0" borderId="20" xfId="0" applyNumberFormat="1" applyFont="1" applyBorder="1" applyAlignment="1">
      <alignment vertical="center"/>
    </xf>
    <xf numFmtId="4" fontId="29" fillId="0" borderId="21" xfId="0" applyNumberFormat="1" applyFont="1" applyBorder="1" applyAlignment="1">
      <alignment vertical="center"/>
    </xf>
    <xf numFmtId="0" fontId="30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7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2" fillId="5" borderId="0" xfId="0" applyFont="1" applyFill="1" applyAlignment="1">
      <alignment horizontal="left" vertical="center"/>
    </xf>
    <xf numFmtId="0" fontId="22" fillId="5" borderId="0" xfId="0" applyFont="1" applyFill="1" applyAlignment="1">
      <alignment horizontal="right" vertical="center"/>
    </xf>
    <xf numFmtId="0" fontId="32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2" fillId="5" borderId="16" xfId="0" applyFont="1" applyFill="1" applyBorder="1" applyAlignment="1">
      <alignment horizontal="center" vertical="center" wrapText="1"/>
    </xf>
    <xf numFmtId="0" fontId="22" fillId="5" borderId="17" xfId="0" applyFont="1" applyFill="1" applyBorder="1" applyAlignment="1">
      <alignment horizontal="center" vertical="center" wrapText="1"/>
    </xf>
    <xf numFmtId="0" fontId="22" fillId="5" borderId="18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/>
    <xf numFmtId="166" fontId="33" fillId="0" borderId="12" xfId="0" applyNumberFormat="1" applyFont="1" applyBorder="1" applyAlignment="1"/>
    <xf numFmtId="166" fontId="33" fillId="0" borderId="13" xfId="0" applyNumberFormat="1" applyFont="1" applyBorder="1" applyAlignment="1"/>
    <xf numFmtId="4" fontId="34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2" fillId="0" borderId="22" xfId="0" applyFont="1" applyBorder="1" applyAlignment="1" applyProtection="1">
      <alignment horizontal="center" vertical="center"/>
      <protection locked="0"/>
    </xf>
    <xf numFmtId="49" fontId="22" fillId="0" borderId="22" xfId="0" applyNumberFormat="1" applyFont="1" applyBorder="1" applyAlignment="1" applyProtection="1">
      <alignment horizontal="left" vertical="center" wrapText="1"/>
      <protection locked="0"/>
    </xf>
    <xf numFmtId="0" fontId="22" fillId="0" borderId="22" xfId="0" applyFont="1" applyBorder="1" applyAlignment="1" applyProtection="1">
      <alignment horizontal="left" vertical="center" wrapText="1"/>
      <protection locked="0"/>
    </xf>
    <xf numFmtId="0" fontId="22" fillId="0" borderId="22" xfId="0" applyFont="1" applyBorder="1" applyAlignment="1" applyProtection="1">
      <alignment horizontal="center" vertical="center" wrapText="1"/>
      <protection locked="0"/>
    </xf>
    <xf numFmtId="167" fontId="22" fillId="0" borderId="22" xfId="0" applyNumberFormat="1" applyFont="1" applyBorder="1" applyAlignment="1" applyProtection="1">
      <alignment vertical="center"/>
      <protection locked="0"/>
    </xf>
    <xf numFmtId="4" fontId="22" fillId="3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  <protection locked="0"/>
    </xf>
    <xf numFmtId="0" fontId="23" fillId="3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>
      <alignment horizontal="center" vertical="center"/>
    </xf>
    <xf numFmtId="166" fontId="23" fillId="0" borderId="0" xfId="0" applyNumberFormat="1" applyFont="1" applyBorder="1" applyAlignment="1">
      <alignment vertical="center"/>
    </xf>
    <xf numFmtId="166" fontId="23" fillId="0" borderId="15" xfId="0" applyNumberFormat="1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5" fillId="0" borderId="0" xfId="0" applyFont="1" applyAlignment="1">
      <alignment horizontal="left" vertical="center"/>
    </xf>
    <xf numFmtId="0" fontId="36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9" fillId="0" borderId="3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37" fillId="0" borderId="0" xfId="0" applyFont="1" applyAlignment="1">
      <alignment vertical="center" wrapText="1"/>
    </xf>
    <xf numFmtId="0" fontId="0" fillId="0" borderId="19" xfId="0" applyFont="1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20" xfId="0" applyFont="1" applyBorder="1" applyAlignment="1">
      <alignment vertical="center"/>
    </xf>
    <xf numFmtId="0" fontId="0" fillId="0" borderId="21" xfId="0" applyFont="1" applyBorder="1" applyAlignment="1">
      <alignment vertical="center"/>
    </xf>
    <xf numFmtId="0" fontId="4" fillId="0" borderId="0" xfId="0" applyFont="1" applyAlignment="1">
      <alignment horizontal="left" vertical="center" wrapText="1"/>
    </xf>
    <xf numFmtId="0" fontId="38" fillId="0" borderId="16" xfId="0" applyFont="1" applyBorder="1" applyAlignment="1">
      <alignment horizontal="left" vertical="center" wrapText="1"/>
    </xf>
    <xf numFmtId="0" fontId="38" fillId="0" borderId="22" xfId="0" applyFont="1" applyBorder="1" applyAlignment="1">
      <alignment horizontal="left" vertical="center" wrapText="1"/>
    </xf>
    <xf numFmtId="0" fontId="38" fillId="0" borderId="22" xfId="0" applyFont="1" applyBorder="1" applyAlignment="1">
      <alignment horizontal="left" vertical="center"/>
    </xf>
    <xf numFmtId="167" fontId="38" fillId="0" borderId="18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34" fillId="0" borderId="0" xfId="0" applyFont="1" applyAlignment="1">
      <alignment horizontal="left"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1</v>
      </c>
      <c r="BT1" s="16" t="s">
        <v>3</v>
      </c>
      <c r="BU1" s="16" t="s">
        <v>3</v>
      </c>
      <c r="BV1" s="16" t="s">
        <v>4</v>
      </c>
    </row>
    <row r="2" s="1" customFormat="1" ht="36.96" customHeight="1">
      <c r="AR2" s="17" t="s">
        <v>5</v>
      </c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1"/>
      <c r="D4" s="22" t="s">
        <v>9</v>
      </c>
      <c r="AR4" s="21"/>
      <c r="AS4" s="23" t="s">
        <v>10</v>
      </c>
      <c r="BE4" s="24" t="s">
        <v>11</v>
      </c>
      <c r="BS4" s="18" t="s">
        <v>12</v>
      </c>
    </row>
    <row r="5" s="1" customFormat="1" ht="12" customHeight="1">
      <c r="B5" s="21"/>
      <c r="D5" s="25" t="s">
        <v>13</v>
      </c>
      <c r="K5" s="26" t="s">
        <v>14</v>
      </c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R5" s="21"/>
      <c r="BE5" s="27" t="s">
        <v>15</v>
      </c>
      <c r="BS5" s="18" t="s">
        <v>6</v>
      </c>
    </row>
    <row r="6" s="1" customFormat="1" ht="36.96" customHeight="1">
      <c r="B6" s="21"/>
      <c r="D6" s="28" t="s">
        <v>16</v>
      </c>
      <c r="K6" s="29" t="s">
        <v>17</v>
      </c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R6" s="21"/>
      <c r="BE6" s="30"/>
      <c r="BS6" s="18" t="s">
        <v>6</v>
      </c>
    </row>
    <row r="7" s="1" customFormat="1" ht="12" customHeight="1">
      <c r="B7" s="21"/>
      <c r="D7" s="31" t="s">
        <v>18</v>
      </c>
      <c r="K7" s="26" t="s">
        <v>1</v>
      </c>
      <c r="AK7" s="31" t="s">
        <v>19</v>
      </c>
      <c r="AN7" s="26" t="s">
        <v>1</v>
      </c>
      <c r="AR7" s="21"/>
      <c r="BE7" s="30"/>
      <c r="BS7" s="18" t="s">
        <v>6</v>
      </c>
    </row>
    <row r="8" s="1" customFormat="1" ht="12" customHeight="1">
      <c r="B8" s="21"/>
      <c r="D8" s="31" t="s">
        <v>20</v>
      </c>
      <c r="K8" s="26" t="s">
        <v>21</v>
      </c>
      <c r="AK8" s="31" t="s">
        <v>22</v>
      </c>
      <c r="AN8" s="32" t="s">
        <v>23</v>
      </c>
      <c r="AR8" s="21"/>
      <c r="BE8" s="30"/>
      <c r="BS8" s="18" t="s">
        <v>6</v>
      </c>
    </row>
    <row r="9" s="1" customFormat="1" ht="14.4" customHeight="1">
      <c r="B9" s="21"/>
      <c r="AR9" s="21"/>
      <c r="BE9" s="30"/>
      <c r="BS9" s="18" t="s">
        <v>6</v>
      </c>
    </row>
    <row r="10" s="1" customFormat="1" ht="12" customHeight="1">
      <c r="B10" s="21"/>
      <c r="D10" s="31" t="s">
        <v>24</v>
      </c>
      <c r="AK10" s="31" t="s">
        <v>25</v>
      </c>
      <c r="AN10" s="26" t="s">
        <v>1</v>
      </c>
      <c r="AR10" s="21"/>
      <c r="BE10" s="30"/>
      <c r="BS10" s="18" t="s">
        <v>6</v>
      </c>
    </row>
    <row r="11" s="1" customFormat="1" ht="18.48" customHeight="1">
      <c r="B11" s="21"/>
      <c r="E11" s="26" t="s">
        <v>26</v>
      </c>
      <c r="AK11" s="31" t="s">
        <v>27</v>
      </c>
      <c r="AN11" s="26" t="s">
        <v>1</v>
      </c>
      <c r="AR11" s="21"/>
      <c r="BE11" s="30"/>
      <c r="BS11" s="18" t="s">
        <v>6</v>
      </c>
    </row>
    <row r="12" s="1" customFormat="1" ht="6.96" customHeight="1">
      <c r="B12" s="21"/>
      <c r="AR12" s="21"/>
      <c r="BE12" s="30"/>
      <c r="BS12" s="18" t="s">
        <v>6</v>
      </c>
    </row>
    <row r="13" s="1" customFormat="1" ht="12" customHeight="1">
      <c r="B13" s="21"/>
      <c r="D13" s="31" t="s">
        <v>28</v>
      </c>
      <c r="AK13" s="31" t="s">
        <v>25</v>
      </c>
      <c r="AN13" s="33" t="s">
        <v>29</v>
      </c>
      <c r="AR13" s="21"/>
      <c r="BE13" s="30"/>
      <c r="BS13" s="18" t="s">
        <v>6</v>
      </c>
    </row>
    <row r="14">
      <c r="B14" s="21"/>
      <c r="E14" s="33" t="s">
        <v>29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27</v>
      </c>
      <c r="AN14" s="33" t="s">
        <v>29</v>
      </c>
      <c r="AR14" s="21"/>
      <c r="BE14" s="30"/>
      <c r="BS14" s="18" t="s">
        <v>6</v>
      </c>
    </row>
    <row r="15" s="1" customFormat="1" ht="6.96" customHeight="1">
      <c r="B15" s="21"/>
      <c r="AR15" s="21"/>
      <c r="BE15" s="30"/>
      <c r="BS15" s="18" t="s">
        <v>3</v>
      </c>
    </row>
    <row r="16" s="1" customFormat="1" ht="12" customHeight="1">
      <c r="B16" s="21"/>
      <c r="D16" s="31" t="s">
        <v>30</v>
      </c>
      <c r="AK16" s="31" t="s">
        <v>25</v>
      </c>
      <c r="AN16" s="26" t="s">
        <v>1</v>
      </c>
      <c r="AR16" s="21"/>
      <c r="BE16" s="30"/>
      <c r="BS16" s="18" t="s">
        <v>3</v>
      </c>
    </row>
    <row r="17" s="1" customFormat="1" ht="18.48" customHeight="1">
      <c r="B17" s="21"/>
      <c r="E17" s="26" t="s">
        <v>31</v>
      </c>
      <c r="AK17" s="31" t="s">
        <v>27</v>
      </c>
      <c r="AN17" s="26" t="s">
        <v>1</v>
      </c>
      <c r="AR17" s="21"/>
      <c r="BE17" s="30"/>
      <c r="BS17" s="18" t="s">
        <v>32</v>
      </c>
    </row>
    <row r="18" s="1" customFormat="1" ht="6.96" customHeight="1">
      <c r="B18" s="21"/>
      <c r="AR18" s="21"/>
      <c r="BE18" s="30"/>
      <c r="BS18" s="18" t="s">
        <v>6</v>
      </c>
    </row>
    <row r="19" s="1" customFormat="1" ht="12" customHeight="1">
      <c r="B19" s="21"/>
      <c r="D19" s="31" t="s">
        <v>33</v>
      </c>
      <c r="AK19" s="31" t="s">
        <v>25</v>
      </c>
      <c r="AN19" s="26" t="s">
        <v>1</v>
      </c>
      <c r="AR19" s="21"/>
      <c r="BE19" s="30"/>
      <c r="BS19" s="18" t="s">
        <v>6</v>
      </c>
    </row>
    <row r="20" s="1" customFormat="1" ht="18.48" customHeight="1">
      <c r="B20" s="21"/>
      <c r="E20" s="26" t="s">
        <v>34</v>
      </c>
      <c r="AK20" s="31" t="s">
        <v>27</v>
      </c>
      <c r="AN20" s="26" t="s">
        <v>1</v>
      </c>
      <c r="AR20" s="21"/>
      <c r="BE20" s="30"/>
      <c r="BS20" s="18" t="s">
        <v>32</v>
      </c>
    </row>
    <row r="21" s="1" customFormat="1" ht="6.96" customHeight="1">
      <c r="B21" s="21"/>
      <c r="AR21" s="21"/>
      <c r="BE21" s="30"/>
    </row>
    <row r="22" s="1" customFormat="1" ht="12" customHeight="1">
      <c r="B22" s="21"/>
      <c r="D22" s="31" t="s">
        <v>35</v>
      </c>
      <c r="AR22" s="21"/>
      <c r="BE22" s="30"/>
    </row>
    <row r="23" s="1" customFormat="1" ht="16.5" customHeight="1">
      <c r="B23" s="21"/>
      <c r="E23" s="35" t="s">
        <v>1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R23" s="21"/>
      <c r="BE23" s="30"/>
    </row>
    <row r="24" s="1" customFormat="1" ht="6.96" customHeight="1">
      <c r="B24" s="21"/>
      <c r="AR24" s="21"/>
      <c r="BE24" s="30"/>
    </row>
    <row r="25" s="1" customFormat="1" ht="6.96" customHeight="1">
      <c r="B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R25" s="21"/>
      <c r="BE25" s="30"/>
    </row>
    <row r="26" s="2" customFormat="1" ht="25.92" customHeight="1">
      <c r="A26" s="37"/>
      <c r="B26" s="38"/>
      <c r="C26" s="37"/>
      <c r="D26" s="39" t="s">
        <v>36</v>
      </c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41">
        <f>ROUND(AG94,2)</f>
        <v>0</v>
      </c>
      <c r="AL26" s="40"/>
      <c r="AM26" s="40"/>
      <c r="AN26" s="40"/>
      <c r="AO26" s="40"/>
      <c r="AP26" s="37"/>
      <c r="AQ26" s="37"/>
      <c r="AR26" s="38"/>
      <c r="BE26" s="30"/>
    </row>
    <row r="27" s="2" customFormat="1" ht="6.96" customHeight="1">
      <c r="A27" s="37"/>
      <c r="B27" s="38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38"/>
      <c r="BE27" s="30"/>
    </row>
    <row r="28" s="2" customFormat="1">
      <c r="A28" s="37"/>
      <c r="B28" s="38"/>
      <c r="C28" s="37"/>
      <c r="D28" s="37"/>
      <c r="E28" s="37"/>
      <c r="F28" s="37"/>
      <c r="G28" s="37"/>
      <c r="H28" s="37"/>
      <c r="I28" s="37"/>
      <c r="J28" s="37"/>
      <c r="K28" s="37"/>
      <c r="L28" s="42" t="s">
        <v>37</v>
      </c>
      <c r="M28" s="42"/>
      <c r="N28" s="42"/>
      <c r="O28" s="42"/>
      <c r="P28" s="42"/>
      <c r="Q28" s="37"/>
      <c r="R28" s="37"/>
      <c r="S28" s="37"/>
      <c r="T28" s="37"/>
      <c r="U28" s="37"/>
      <c r="V28" s="37"/>
      <c r="W28" s="42" t="s">
        <v>38</v>
      </c>
      <c r="X28" s="42"/>
      <c r="Y28" s="42"/>
      <c r="Z28" s="42"/>
      <c r="AA28" s="42"/>
      <c r="AB28" s="42"/>
      <c r="AC28" s="42"/>
      <c r="AD28" s="42"/>
      <c r="AE28" s="42"/>
      <c r="AF28" s="37"/>
      <c r="AG28" s="37"/>
      <c r="AH28" s="37"/>
      <c r="AI28" s="37"/>
      <c r="AJ28" s="37"/>
      <c r="AK28" s="42" t="s">
        <v>39</v>
      </c>
      <c r="AL28" s="42"/>
      <c r="AM28" s="42"/>
      <c r="AN28" s="42"/>
      <c r="AO28" s="42"/>
      <c r="AP28" s="37"/>
      <c r="AQ28" s="37"/>
      <c r="AR28" s="38"/>
      <c r="BE28" s="30"/>
    </row>
    <row r="29" s="3" customFormat="1" ht="14.4" customHeight="1">
      <c r="A29" s="3"/>
      <c r="B29" s="43"/>
      <c r="C29" s="3"/>
      <c r="D29" s="31" t="s">
        <v>40</v>
      </c>
      <c r="E29" s="3"/>
      <c r="F29" s="31" t="s">
        <v>41</v>
      </c>
      <c r="G29" s="3"/>
      <c r="H29" s="3"/>
      <c r="I29" s="3"/>
      <c r="J29" s="3"/>
      <c r="K29" s="3"/>
      <c r="L29" s="44">
        <v>0.20999999999999999</v>
      </c>
      <c r="M29" s="3"/>
      <c r="N29" s="3"/>
      <c r="O29" s="3"/>
      <c r="P29" s="3"/>
      <c r="Q29" s="3"/>
      <c r="R29" s="3"/>
      <c r="S29" s="3"/>
      <c r="T29" s="3"/>
      <c r="U29" s="3"/>
      <c r="V29" s="3"/>
      <c r="W29" s="45">
        <f>ROUND(AZ94, 2)</f>
        <v>0</v>
      </c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45">
        <f>ROUND(AV94, 2)</f>
        <v>0</v>
      </c>
      <c r="AL29" s="3"/>
      <c r="AM29" s="3"/>
      <c r="AN29" s="3"/>
      <c r="AO29" s="3"/>
      <c r="AP29" s="3"/>
      <c r="AQ29" s="3"/>
      <c r="AR29" s="43"/>
      <c r="BE29" s="46"/>
    </row>
    <row r="30" s="3" customFormat="1" ht="14.4" customHeight="1">
      <c r="A30" s="3"/>
      <c r="B30" s="43"/>
      <c r="C30" s="3"/>
      <c r="D30" s="3"/>
      <c r="E30" s="3"/>
      <c r="F30" s="31" t="s">
        <v>42</v>
      </c>
      <c r="G30" s="3"/>
      <c r="H30" s="3"/>
      <c r="I30" s="3"/>
      <c r="J30" s="3"/>
      <c r="K30" s="3"/>
      <c r="L30" s="44">
        <v>0.14999999999999999</v>
      </c>
      <c r="M30" s="3"/>
      <c r="N30" s="3"/>
      <c r="O30" s="3"/>
      <c r="P30" s="3"/>
      <c r="Q30" s="3"/>
      <c r="R30" s="3"/>
      <c r="S30" s="3"/>
      <c r="T30" s="3"/>
      <c r="U30" s="3"/>
      <c r="V30" s="3"/>
      <c r="W30" s="45">
        <f>ROUND(BA94, 2)</f>
        <v>0</v>
      </c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45">
        <f>ROUND(AW94, 2)</f>
        <v>0</v>
      </c>
      <c r="AL30" s="3"/>
      <c r="AM30" s="3"/>
      <c r="AN30" s="3"/>
      <c r="AO30" s="3"/>
      <c r="AP30" s="3"/>
      <c r="AQ30" s="3"/>
      <c r="AR30" s="43"/>
      <c r="BE30" s="46"/>
    </row>
    <row r="31" hidden="1" s="3" customFormat="1" ht="14.4" customHeight="1">
      <c r="A31" s="3"/>
      <c r="B31" s="43"/>
      <c r="C31" s="3"/>
      <c r="D31" s="3"/>
      <c r="E31" s="3"/>
      <c r="F31" s="31" t="s">
        <v>43</v>
      </c>
      <c r="G31" s="3"/>
      <c r="H31" s="3"/>
      <c r="I31" s="3"/>
      <c r="J31" s="3"/>
      <c r="K31" s="3"/>
      <c r="L31" s="44">
        <v>0.20999999999999999</v>
      </c>
      <c r="M31" s="3"/>
      <c r="N31" s="3"/>
      <c r="O31" s="3"/>
      <c r="P31" s="3"/>
      <c r="Q31" s="3"/>
      <c r="R31" s="3"/>
      <c r="S31" s="3"/>
      <c r="T31" s="3"/>
      <c r="U31" s="3"/>
      <c r="V31" s="3"/>
      <c r="W31" s="45">
        <f>ROUND(BB94, 2)</f>
        <v>0</v>
      </c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45">
        <v>0</v>
      </c>
      <c r="AL31" s="3"/>
      <c r="AM31" s="3"/>
      <c r="AN31" s="3"/>
      <c r="AO31" s="3"/>
      <c r="AP31" s="3"/>
      <c r="AQ31" s="3"/>
      <c r="AR31" s="43"/>
      <c r="BE31" s="46"/>
    </row>
    <row r="32" hidden="1" s="3" customFormat="1" ht="14.4" customHeight="1">
      <c r="A32" s="3"/>
      <c r="B32" s="43"/>
      <c r="C32" s="3"/>
      <c r="D32" s="3"/>
      <c r="E32" s="3"/>
      <c r="F32" s="31" t="s">
        <v>44</v>
      </c>
      <c r="G32" s="3"/>
      <c r="H32" s="3"/>
      <c r="I32" s="3"/>
      <c r="J32" s="3"/>
      <c r="K32" s="3"/>
      <c r="L32" s="44">
        <v>0.14999999999999999</v>
      </c>
      <c r="M32" s="3"/>
      <c r="N32" s="3"/>
      <c r="O32" s="3"/>
      <c r="P32" s="3"/>
      <c r="Q32" s="3"/>
      <c r="R32" s="3"/>
      <c r="S32" s="3"/>
      <c r="T32" s="3"/>
      <c r="U32" s="3"/>
      <c r="V32" s="3"/>
      <c r="W32" s="45">
        <f>ROUND(BC94, 2)</f>
        <v>0</v>
      </c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45">
        <v>0</v>
      </c>
      <c r="AL32" s="3"/>
      <c r="AM32" s="3"/>
      <c r="AN32" s="3"/>
      <c r="AO32" s="3"/>
      <c r="AP32" s="3"/>
      <c r="AQ32" s="3"/>
      <c r="AR32" s="43"/>
      <c r="BE32" s="46"/>
    </row>
    <row r="33" hidden="1" s="3" customFormat="1" ht="14.4" customHeight="1">
      <c r="A33" s="3"/>
      <c r="B33" s="43"/>
      <c r="C33" s="3"/>
      <c r="D33" s="3"/>
      <c r="E33" s="3"/>
      <c r="F33" s="31" t="s">
        <v>45</v>
      </c>
      <c r="G33" s="3"/>
      <c r="H33" s="3"/>
      <c r="I33" s="3"/>
      <c r="J33" s="3"/>
      <c r="K33" s="3"/>
      <c r="L33" s="44">
        <v>0</v>
      </c>
      <c r="M33" s="3"/>
      <c r="N33" s="3"/>
      <c r="O33" s="3"/>
      <c r="P33" s="3"/>
      <c r="Q33" s="3"/>
      <c r="R33" s="3"/>
      <c r="S33" s="3"/>
      <c r="T33" s="3"/>
      <c r="U33" s="3"/>
      <c r="V33" s="3"/>
      <c r="W33" s="45">
        <f>ROUND(BD94, 2)</f>
        <v>0</v>
      </c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45">
        <v>0</v>
      </c>
      <c r="AL33" s="3"/>
      <c r="AM33" s="3"/>
      <c r="AN33" s="3"/>
      <c r="AO33" s="3"/>
      <c r="AP33" s="3"/>
      <c r="AQ33" s="3"/>
      <c r="AR33" s="43"/>
      <c r="BE33" s="46"/>
    </row>
    <row r="34" s="2" customFormat="1" ht="6.96" customHeight="1">
      <c r="A34" s="37"/>
      <c r="B34" s="38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38"/>
      <c r="BE34" s="30"/>
    </row>
    <row r="35" s="2" customFormat="1" ht="25.92" customHeight="1">
      <c r="A35" s="37"/>
      <c r="B35" s="38"/>
      <c r="C35" s="47"/>
      <c r="D35" s="48" t="s">
        <v>46</v>
      </c>
      <c r="E35" s="49"/>
      <c r="F35" s="49"/>
      <c r="G35" s="49"/>
      <c r="H35" s="49"/>
      <c r="I35" s="49"/>
      <c r="J35" s="49"/>
      <c r="K35" s="49"/>
      <c r="L35" s="49"/>
      <c r="M35" s="49"/>
      <c r="N35" s="49"/>
      <c r="O35" s="49"/>
      <c r="P35" s="49"/>
      <c r="Q35" s="49"/>
      <c r="R35" s="49"/>
      <c r="S35" s="49"/>
      <c r="T35" s="50" t="s">
        <v>47</v>
      </c>
      <c r="U35" s="49"/>
      <c r="V35" s="49"/>
      <c r="W35" s="49"/>
      <c r="X35" s="51" t="s">
        <v>48</v>
      </c>
      <c r="Y35" s="49"/>
      <c r="Z35" s="49"/>
      <c r="AA35" s="49"/>
      <c r="AB35" s="49"/>
      <c r="AC35" s="49"/>
      <c r="AD35" s="49"/>
      <c r="AE35" s="49"/>
      <c r="AF35" s="49"/>
      <c r="AG35" s="49"/>
      <c r="AH35" s="49"/>
      <c r="AI35" s="49"/>
      <c r="AJ35" s="49"/>
      <c r="AK35" s="52">
        <f>SUM(AK26:AK33)</f>
        <v>0</v>
      </c>
      <c r="AL35" s="49"/>
      <c r="AM35" s="49"/>
      <c r="AN35" s="49"/>
      <c r="AO35" s="53"/>
      <c r="AP35" s="47"/>
      <c r="AQ35" s="47"/>
      <c r="AR35" s="38"/>
      <c r="BE35" s="37"/>
    </row>
    <row r="36" s="2" customFormat="1" ht="6.96" customHeight="1">
      <c r="A36" s="37"/>
      <c r="B36" s="38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38"/>
      <c r="BE36" s="37"/>
    </row>
    <row r="37" s="2" customFormat="1" ht="14.4" customHeight="1">
      <c r="A37" s="37"/>
      <c r="B37" s="38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38"/>
      <c r="BE37" s="37"/>
    </row>
    <row r="38" s="1" customFormat="1" ht="14.4" customHeight="1">
      <c r="B38" s="21"/>
      <c r="AR38" s="21"/>
    </row>
    <row r="39" s="1" customFormat="1" ht="14.4" customHeight="1">
      <c r="B39" s="21"/>
      <c r="AR39" s="21"/>
    </row>
    <row r="40" s="1" customFormat="1" ht="14.4" customHeight="1">
      <c r="B40" s="21"/>
      <c r="AR40" s="21"/>
    </row>
    <row r="41" s="1" customFormat="1" ht="14.4" customHeight="1">
      <c r="B41" s="21"/>
      <c r="AR41" s="21"/>
    </row>
    <row r="42" s="1" customFormat="1" ht="14.4" customHeight="1">
      <c r="B42" s="21"/>
      <c r="AR42" s="21"/>
    </row>
    <row r="43" s="1" customFormat="1" ht="14.4" customHeight="1">
      <c r="B43" s="21"/>
      <c r="AR43" s="21"/>
    </row>
    <row r="44" s="1" customFormat="1" ht="14.4" customHeight="1">
      <c r="B44" s="21"/>
      <c r="AR44" s="21"/>
    </row>
    <row r="45" s="1" customFormat="1" ht="14.4" customHeight="1">
      <c r="B45" s="21"/>
      <c r="AR45" s="21"/>
    </row>
    <row r="46" s="1" customFormat="1" ht="14.4" customHeight="1">
      <c r="B46" s="21"/>
      <c r="AR46" s="21"/>
    </row>
    <row r="47" s="1" customFormat="1" ht="14.4" customHeight="1">
      <c r="B47" s="21"/>
      <c r="AR47" s="21"/>
    </row>
    <row r="48" s="1" customFormat="1" ht="14.4" customHeight="1">
      <c r="B48" s="21"/>
      <c r="AR48" s="21"/>
    </row>
    <row r="49" s="2" customFormat="1" ht="14.4" customHeight="1">
      <c r="B49" s="54"/>
      <c r="D49" s="55" t="s">
        <v>49</v>
      </c>
      <c r="E49" s="56"/>
      <c r="F49" s="56"/>
      <c r="G49" s="56"/>
      <c r="H49" s="56"/>
      <c r="I49" s="56"/>
      <c r="J49" s="56"/>
      <c r="K49" s="56"/>
      <c r="L49" s="56"/>
      <c r="M49" s="56"/>
      <c r="N49" s="56"/>
      <c r="O49" s="56"/>
      <c r="P49" s="56"/>
      <c r="Q49" s="56"/>
      <c r="R49" s="56"/>
      <c r="S49" s="56"/>
      <c r="T49" s="56"/>
      <c r="U49" s="56"/>
      <c r="V49" s="56"/>
      <c r="W49" s="56"/>
      <c r="X49" s="56"/>
      <c r="Y49" s="56"/>
      <c r="Z49" s="56"/>
      <c r="AA49" s="56"/>
      <c r="AB49" s="56"/>
      <c r="AC49" s="56"/>
      <c r="AD49" s="56"/>
      <c r="AE49" s="56"/>
      <c r="AF49" s="56"/>
      <c r="AG49" s="56"/>
      <c r="AH49" s="55" t="s">
        <v>50</v>
      </c>
      <c r="AI49" s="56"/>
      <c r="AJ49" s="56"/>
      <c r="AK49" s="56"/>
      <c r="AL49" s="56"/>
      <c r="AM49" s="56"/>
      <c r="AN49" s="56"/>
      <c r="AO49" s="56"/>
      <c r="AR49" s="54"/>
    </row>
    <row r="50">
      <c r="B50" s="21"/>
      <c r="AR50" s="21"/>
    </row>
    <row r="51">
      <c r="B51" s="21"/>
      <c r="AR51" s="21"/>
    </row>
    <row r="52">
      <c r="B52" s="21"/>
      <c r="AR52" s="21"/>
    </row>
    <row r="53">
      <c r="B53" s="21"/>
      <c r="AR53" s="21"/>
    </row>
    <row r="54">
      <c r="B54" s="21"/>
      <c r="AR54" s="21"/>
    </row>
    <row r="55">
      <c r="B55" s="21"/>
      <c r="AR55" s="21"/>
    </row>
    <row r="56">
      <c r="B56" s="21"/>
      <c r="AR56" s="21"/>
    </row>
    <row r="57">
      <c r="B57" s="21"/>
      <c r="AR57" s="21"/>
    </row>
    <row r="58">
      <c r="B58" s="21"/>
      <c r="AR58" s="21"/>
    </row>
    <row r="59">
      <c r="B59" s="21"/>
      <c r="AR59" s="21"/>
    </row>
    <row r="60" s="2" customFormat="1">
      <c r="A60" s="37"/>
      <c r="B60" s="38"/>
      <c r="C60" s="37"/>
      <c r="D60" s="57" t="s">
        <v>51</v>
      </c>
      <c r="E60" s="40"/>
      <c r="F60" s="40"/>
      <c r="G60" s="40"/>
      <c r="H60" s="40"/>
      <c r="I60" s="40"/>
      <c r="J60" s="40"/>
      <c r="K60" s="40"/>
      <c r="L60" s="40"/>
      <c r="M60" s="40"/>
      <c r="N60" s="40"/>
      <c r="O60" s="40"/>
      <c r="P60" s="40"/>
      <c r="Q60" s="40"/>
      <c r="R60" s="40"/>
      <c r="S60" s="40"/>
      <c r="T60" s="40"/>
      <c r="U60" s="40"/>
      <c r="V60" s="57" t="s">
        <v>52</v>
      </c>
      <c r="W60" s="40"/>
      <c r="X60" s="40"/>
      <c r="Y60" s="40"/>
      <c r="Z60" s="40"/>
      <c r="AA60" s="40"/>
      <c r="AB60" s="40"/>
      <c r="AC60" s="40"/>
      <c r="AD60" s="40"/>
      <c r="AE60" s="40"/>
      <c r="AF60" s="40"/>
      <c r="AG60" s="40"/>
      <c r="AH60" s="57" t="s">
        <v>51</v>
      </c>
      <c r="AI60" s="40"/>
      <c r="AJ60" s="40"/>
      <c r="AK60" s="40"/>
      <c r="AL60" s="40"/>
      <c r="AM60" s="57" t="s">
        <v>52</v>
      </c>
      <c r="AN60" s="40"/>
      <c r="AO60" s="40"/>
      <c r="AP60" s="37"/>
      <c r="AQ60" s="37"/>
      <c r="AR60" s="38"/>
      <c r="BE60" s="37"/>
    </row>
    <row r="61">
      <c r="B61" s="21"/>
      <c r="AR61" s="21"/>
    </row>
    <row r="62">
      <c r="B62" s="21"/>
      <c r="AR62" s="21"/>
    </row>
    <row r="63">
      <c r="B63" s="21"/>
      <c r="AR63" s="21"/>
    </row>
    <row r="64" s="2" customFormat="1">
      <c r="A64" s="37"/>
      <c r="B64" s="38"/>
      <c r="C64" s="37"/>
      <c r="D64" s="55" t="s">
        <v>53</v>
      </c>
      <c r="E64" s="58"/>
      <c r="F64" s="58"/>
      <c r="G64" s="58"/>
      <c r="H64" s="58"/>
      <c r="I64" s="58"/>
      <c r="J64" s="58"/>
      <c r="K64" s="58"/>
      <c r="L64" s="58"/>
      <c r="M64" s="58"/>
      <c r="N64" s="58"/>
      <c r="O64" s="58"/>
      <c r="P64" s="58"/>
      <c r="Q64" s="58"/>
      <c r="R64" s="58"/>
      <c r="S64" s="58"/>
      <c r="T64" s="58"/>
      <c r="U64" s="58"/>
      <c r="V64" s="58"/>
      <c r="W64" s="58"/>
      <c r="X64" s="58"/>
      <c r="Y64" s="58"/>
      <c r="Z64" s="58"/>
      <c r="AA64" s="58"/>
      <c r="AB64" s="58"/>
      <c r="AC64" s="58"/>
      <c r="AD64" s="58"/>
      <c r="AE64" s="58"/>
      <c r="AF64" s="58"/>
      <c r="AG64" s="58"/>
      <c r="AH64" s="55" t="s">
        <v>54</v>
      </c>
      <c r="AI64" s="58"/>
      <c r="AJ64" s="58"/>
      <c r="AK64" s="58"/>
      <c r="AL64" s="58"/>
      <c r="AM64" s="58"/>
      <c r="AN64" s="58"/>
      <c r="AO64" s="58"/>
      <c r="AP64" s="37"/>
      <c r="AQ64" s="37"/>
      <c r="AR64" s="38"/>
      <c r="BE64" s="37"/>
    </row>
    <row r="65">
      <c r="B65" s="21"/>
      <c r="AR65" s="21"/>
    </row>
    <row r="66">
      <c r="B66" s="21"/>
      <c r="AR66" s="21"/>
    </row>
    <row r="67">
      <c r="B67" s="21"/>
      <c r="AR67" s="21"/>
    </row>
    <row r="68">
      <c r="B68" s="21"/>
      <c r="AR68" s="21"/>
    </row>
    <row r="69">
      <c r="B69" s="21"/>
      <c r="AR69" s="21"/>
    </row>
    <row r="70">
      <c r="B70" s="21"/>
      <c r="AR70" s="21"/>
    </row>
    <row r="71">
      <c r="B71" s="21"/>
      <c r="AR71" s="21"/>
    </row>
    <row r="72">
      <c r="B72" s="21"/>
      <c r="AR72" s="21"/>
    </row>
    <row r="73">
      <c r="B73" s="21"/>
      <c r="AR73" s="21"/>
    </row>
    <row r="74">
      <c r="B74" s="21"/>
      <c r="AR74" s="21"/>
    </row>
    <row r="75" s="2" customFormat="1">
      <c r="A75" s="37"/>
      <c r="B75" s="38"/>
      <c r="C75" s="37"/>
      <c r="D75" s="57" t="s">
        <v>51</v>
      </c>
      <c r="E75" s="40"/>
      <c r="F75" s="40"/>
      <c r="G75" s="40"/>
      <c r="H75" s="40"/>
      <c r="I75" s="40"/>
      <c r="J75" s="40"/>
      <c r="K75" s="40"/>
      <c r="L75" s="40"/>
      <c r="M75" s="40"/>
      <c r="N75" s="40"/>
      <c r="O75" s="40"/>
      <c r="P75" s="40"/>
      <c r="Q75" s="40"/>
      <c r="R75" s="40"/>
      <c r="S75" s="40"/>
      <c r="T75" s="40"/>
      <c r="U75" s="40"/>
      <c r="V75" s="57" t="s">
        <v>52</v>
      </c>
      <c r="W75" s="40"/>
      <c r="X75" s="40"/>
      <c r="Y75" s="40"/>
      <c r="Z75" s="40"/>
      <c r="AA75" s="40"/>
      <c r="AB75" s="40"/>
      <c r="AC75" s="40"/>
      <c r="AD75" s="40"/>
      <c r="AE75" s="40"/>
      <c r="AF75" s="40"/>
      <c r="AG75" s="40"/>
      <c r="AH75" s="57" t="s">
        <v>51</v>
      </c>
      <c r="AI75" s="40"/>
      <c r="AJ75" s="40"/>
      <c r="AK75" s="40"/>
      <c r="AL75" s="40"/>
      <c r="AM75" s="57" t="s">
        <v>52</v>
      </c>
      <c r="AN75" s="40"/>
      <c r="AO75" s="40"/>
      <c r="AP75" s="37"/>
      <c r="AQ75" s="37"/>
      <c r="AR75" s="38"/>
      <c r="BE75" s="37"/>
    </row>
    <row r="76" s="2" customFormat="1">
      <c r="A76" s="37"/>
      <c r="B76" s="38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  <c r="AF76" s="37"/>
      <c r="AG76" s="37"/>
      <c r="AH76" s="37"/>
      <c r="AI76" s="37"/>
      <c r="AJ76" s="37"/>
      <c r="AK76" s="37"/>
      <c r="AL76" s="37"/>
      <c r="AM76" s="37"/>
      <c r="AN76" s="37"/>
      <c r="AO76" s="37"/>
      <c r="AP76" s="37"/>
      <c r="AQ76" s="37"/>
      <c r="AR76" s="38"/>
      <c r="BE76" s="37"/>
    </row>
    <row r="77" s="2" customFormat="1" ht="6.96" customHeight="1">
      <c r="A77" s="37"/>
      <c r="B77" s="59"/>
      <c r="C77" s="60"/>
      <c r="D77" s="60"/>
      <c r="E77" s="60"/>
      <c r="F77" s="60"/>
      <c r="G77" s="60"/>
      <c r="H77" s="60"/>
      <c r="I77" s="60"/>
      <c r="J77" s="60"/>
      <c r="K77" s="60"/>
      <c r="L77" s="60"/>
      <c r="M77" s="60"/>
      <c r="N77" s="60"/>
      <c r="O77" s="60"/>
      <c r="P77" s="60"/>
      <c r="Q77" s="60"/>
      <c r="R77" s="60"/>
      <c r="S77" s="60"/>
      <c r="T77" s="60"/>
      <c r="U77" s="60"/>
      <c r="V77" s="60"/>
      <c r="W77" s="60"/>
      <c r="X77" s="60"/>
      <c r="Y77" s="60"/>
      <c r="Z77" s="60"/>
      <c r="AA77" s="60"/>
      <c r="AB77" s="60"/>
      <c r="AC77" s="60"/>
      <c r="AD77" s="60"/>
      <c r="AE77" s="60"/>
      <c r="AF77" s="60"/>
      <c r="AG77" s="60"/>
      <c r="AH77" s="60"/>
      <c r="AI77" s="60"/>
      <c r="AJ77" s="60"/>
      <c r="AK77" s="60"/>
      <c r="AL77" s="60"/>
      <c r="AM77" s="60"/>
      <c r="AN77" s="60"/>
      <c r="AO77" s="60"/>
      <c r="AP77" s="60"/>
      <c r="AQ77" s="60"/>
      <c r="AR77" s="38"/>
      <c r="BE77" s="37"/>
    </row>
    <row r="81" s="2" customFormat="1" ht="6.96" customHeight="1">
      <c r="A81" s="37"/>
      <c r="B81" s="61"/>
      <c r="C81" s="62"/>
      <c r="D81" s="62"/>
      <c r="E81" s="62"/>
      <c r="F81" s="62"/>
      <c r="G81" s="62"/>
      <c r="H81" s="62"/>
      <c r="I81" s="62"/>
      <c r="J81" s="62"/>
      <c r="K81" s="62"/>
      <c r="L81" s="62"/>
      <c r="M81" s="62"/>
      <c r="N81" s="62"/>
      <c r="O81" s="62"/>
      <c r="P81" s="62"/>
      <c r="Q81" s="62"/>
      <c r="R81" s="62"/>
      <c r="S81" s="62"/>
      <c r="T81" s="62"/>
      <c r="U81" s="62"/>
      <c r="V81" s="62"/>
      <c r="W81" s="62"/>
      <c r="X81" s="62"/>
      <c r="Y81" s="62"/>
      <c r="Z81" s="62"/>
      <c r="AA81" s="62"/>
      <c r="AB81" s="62"/>
      <c r="AC81" s="62"/>
      <c r="AD81" s="62"/>
      <c r="AE81" s="62"/>
      <c r="AF81" s="62"/>
      <c r="AG81" s="62"/>
      <c r="AH81" s="62"/>
      <c r="AI81" s="62"/>
      <c r="AJ81" s="62"/>
      <c r="AK81" s="62"/>
      <c r="AL81" s="62"/>
      <c r="AM81" s="62"/>
      <c r="AN81" s="62"/>
      <c r="AO81" s="62"/>
      <c r="AP81" s="62"/>
      <c r="AQ81" s="62"/>
      <c r="AR81" s="38"/>
      <c r="BE81" s="37"/>
    </row>
    <row r="82" s="2" customFormat="1" ht="24.96" customHeight="1">
      <c r="A82" s="37"/>
      <c r="B82" s="38"/>
      <c r="C82" s="22" t="s">
        <v>55</v>
      </c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7"/>
      <c r="AN82" s="37"/>
      <c r="AO82" s="37"/>
      <c r="AP82" s="37"/>
      <c r="AQ82" s="37"/>
      <c r="AR82" s="38"/>
      <c r="BE82" s="37"/>
    </row>
    <row r="83" s="2" customFormat="1" ht="6.96" customHeight="1">
      <c r="A83" s="37"/>
      <c r="B83" s="38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F83" s="37"/>
      <c r="AG83" s="37"/>
      <c r="AH83" s="37"/>
      <c r="AI83" s="37"/>
      <c r="AJ83" s="37"/>
      <c r="AK83" s="37"/>
      <c r="AL83" s="37"/>
      <c r="AM83" s="37"/>
      <c r="AN83" s="37"/>
      <c r="AO83" s="37"/>
      <c r="AP83" s="37"/>
      <c r="AQ83" s="37"/>
      <c r="AR83" s="38"/>
      <c r="BE83" s="37"/>
    </row>
    <row r="84" s="4" customFormat="1" ht="12" customHeight="1">
      <c r="A84" s="4"/>
      <c r="B84" s="63"/>
      <c r="C84" s="31" t="s">
        <v>13</v>
      </c>
      <c r="D84" s="4"/>
      <c r="E84" s="4"/>
      <c r="F84" s="4"/>
      <c r="G84" s="4"/>
      <c r="H84" s="4"/>
      <c r="I84" s="4"/>
      <c r="J84" s="4"/>
      <c r="K84" s="4"/>
      <c r="L84" s="4" t="str">
        <f>K5</f>
        <v>44162</v>
      </c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  <c r="AD84" s="4"/>
      <c r="AE84" s="4"/>
      <c r="AF84" s="4"/>
      <c r="AG84" s="4"/>
      <c r="AH84" s="4"/>
      <c r="AI84" s="4"/>
      <c r="AJ84" s="4"/>
      <c r="AK84" s="4"/>
      <c r="AL84" s="4"/>
      <c r="AM84" s="4"/>
      <c r="AN84" s="4"/>
      <c r="AO84" s="4"/>
      <c r="AP84" s="4"/>
      <c r="AQ84" s="4"/>
      <c r="AR84" s="63"/>
      <c r="BE84" s="4"/>
    </row>
    <row r="85" s="5" customFormat="1" ht="36.96" customHeight="1">
      <c r="A85" s="5"/>
      <c r="B85" s="64"/>
      <c r="C85" s="65" t="s">
        <v>16</v>
      </c>
      <c r="D85" s="5"/>
      <c r="E85" s="5"/>
      <c r="F85" s="5"/>
      <c r="G85" s="5"/>
      <c r="H85" s="5"/>
      <c r="I85" s="5"/>
      <c r="J85" s="5"/>
      <c r="K85" s="5"/>
      <c r="L85" s="66" t="str">
        <f>K6</f>
        <v>Opavice „R – Chomýž hr. znak 96/1, km 4,750</v>
      </c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  <c r="AH85" s="5"/>
      <c r="AI85" s="5"/>
      <c r="AJ85" s="5"/>
      <c r="AK85" s="5"/>
      <c r="AL85" s="5"/>
      <c r="AM85" s="5"/>
      <c r="AN85" s="5"/>
      <c r="AO85" s="5"/>
      <c r="AP85" s="5"/>
      <c r="AQ85" s="5"/>
      <c r="AR85" s="64"/>
      <c r="BE85" s="5"/>
    </row>
    <row r="86" s="2" customFormat="1" ht="6.96" customHeight="1">
      <c r="A86" s="37"/>
      <c r="B86" s="38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7"/>
      <c r="AN86" s="37"/>
      <c r="AO86" s="37"/>
      <c r="AP86" s="37"/>
      <c r="AQ86" s="37"/>
      <c r="AR86" s="38"/>
      <c r="BE86" s="37"/>
    </row>
    <row r="87" s="2" customFormat="1" ht="12" customHeight="1">
      <c r="A87" s="37"/>
      <c r="B87" s="38"/>
      <c r="C87" s="31" t="s">
        <v>20</v>
      </c>
      <c r="D87" s="37"/>
      <c r="E87" s="37"/>
      <c r="F87" s="37"/>
      <c r="G87" s="37"/>
      <c r="H87" s="37"/>
      <c r="I87" s="37"/>
      <c r="J87" s="37"/>
      <c r="K87" s="37"/>
      <c r="L87" s="67" t="str">
        <f>IF(K8="","",K8)</f>
        <v xml:space="preserve"> </v>
      </c>
      <c r="M87" s="37"/>
      <c r="N87" s="37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F87" s="37"/>
      <c r="AG87" s="37"/>
      <c r="AH87" s="37"/>
      <c r="AI87" s="31" t="s">
        <v>22</v>
      </c>
      <c r="AJ87" s="37"/>
      <c r="AK87" s="37"/>
      <c r="AL87" s="37"/>
      <c r="AM87" s="68" t="str">
        <f>IF(AN8= "","",AN8)</f>
        <v>5. 9. 2023</v>
      </c>
      <c r="AN87" s="68"/>
      <c r="AO87" s="37"/>
      <c r="AP87" s="37"/>
      <c r="AQ87" s="37"/>
      <c r="AR87" s="38"/>
      <c r="BE87" s="37"/>
    </row>
    <row r="88" s="2" customFormat="1" ht="6.96" customHeight="1">
      <c r="A88" s="37"/>
      <c r="B88" s="38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F88" s="37"/>
      <c r="AG88" s="37"/>
      <c r="AH88" s="37"/>
      <c r="AI88" s="37"/>
      <c r="AJ88" s="37"/>
      <c r="AK88" s="37"/>
      <c r="AL88" s="37"/>
      <c r="AM88" s="37"/>
      <c r="AN88" s="37"/>
      <c r="AO88" s="37"/>
      <c r="AP88" s="37"/>
      <c r="AQ88" s="37"/>
      <c r="AR88" s="38"/>
      <c r="BE88" s="37"/>
    </row>
    <row r="89" s="2" customFormat="1" ht="15.15" customHeight="1">
      <c r="A89" s="37"/>
      <c r="B89" s="38"/>
      <c r="C89" s="31" t="s">
        <v>24</v>
      </c>
      <c r="D89" s="37"/>
      <c r="E89" s="37"/>
      <c r="F89" s="37"/>
      <c r="G89" s="37"/>
      <c r="H89" s="37"/>
      <c r="I89" s="37"/>
      <c r="J89" s="37"/>
      <c r="K89" s="37"/>
      <c r="L89" s="4" t="str">
        <f>IF(E11= "","",E11)</f>
        <v>Povodí Odry, státní podnik</v>
      </c>
      <c r="M89" s="37"/>
      <c r="N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F89" s="37"/>
      <c r="AG89" s="37"/>
      <c r="AH89" s="37"/>
      <c r="AI89" s="31" t="s">
        <v>30</v>
      </c>
      <c r="AJ89" s="37"/>
      <c r="AK89" s="37"/>
      <c r="AL89" s="37"/>
      <c r="AM89" s="69" t="str">
        <f>IF(E17="","",E17)</f>
        <v>Lesprojekt Krnov s.r.o.</v>
      </c>
      <c r="AN89" s="4"/>
      <c r="AO89" s="4"/>
      <c r="AP89" s="4"/>
      <c r="AQ89" s="37"/>
      <c r="AR89" s="38"/>
      <c r="AS89" s="70" t="s">
        <v>56</v>
      </c>
      <c r="AT89" s="71"/>
      <c r="AU89" s="72"/>
      <c r="AV89" s="72"/>
      <c r="AW89" s="72"/>
      <c r="AX89" s="72"/>
      <c r="AY89" s="72"/>
      <c r="AZ89" s="72"/>
      <c r="BA89" s="72"/>
      <c r="BB89" s="72"/>
      <c r="BC89" s="72"/>
      <c r="BD89" s="73"/>
      <c r="BE89" s="37"/>
    </row>
    <row r="90" s="2" customFormat="1" ht="15.15" customHeight="1">
      <c r="A90" s="37"/>
      <c r="B90" s="38"/>
      <c r="C90" s="31" t="s">
        <v>28</v>
      </c>
      <c r="D90" s="37"/>
      <c r="E90" s="37"/>
      <c r="F90" s="37"/>
      <c r="G90" s="37"/>
      <c r="H90" s="37"/>
      <c r="I90" s="37"/>
      <c r="J90" s="37"/>
      <c r="K90" s="37"/>
      <c r="L90" s="4" t="str">
        <f>IF(E14= "Vyplň údaj","",E14)</f>
        <v/>
      </c>
      <c r="M90" s="37"/>
      <c r="N90" s="37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F90" s="37"/>
      <c r="AG90" s="37"/>
      <c r="AH90" s="37"/>
      <c r="AI90" s="31" t="s">
        <v>33</v>
      </c>
      <c r="AJ90" s="37"/>
      <c r="AK90" s="37"/>
      <c r="AL90" s="37"/>
      <c r="AM90" s="69" t="str">
        <f>IF(E20="","",E20)</f>
        <v>Ondřej Halaška</v>
      </c>
      <c r="AN90" s="4"/>
      <c r="AO90" s="4"/>
      <c r="AP90" s="4"/>
      <c r="AQ90" s="37"/>
      <c r="AR90" s="38"/>
      <c r="AS90" s="74"/>
      <c r="AT90" s="75"/>
      <c r="AU90" s="76"/>
      <c r="AV90" s="76"/>
      <c r="AW90" s="76"/>
      <c r="AX90" s="76"/>
      <c r="AY90" s="76"/>
      <c r="AZ90" s="76"/>
      <c r="BA90" s="76"/>
      <c r="BB90" s="76"/>
      <c r="BC90" s="76"/>
      <c r="BD90" s="77"/>
      <c r="BE90" s="37"/>
    </row>
    <row r="91" s="2" customFormat="1" ht="10.8" customHeight="1">
      <c r="A91" s="37"/>
      <c r="B91" s="38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F91" s="37"/>
      <c r="AG91" s="37"/>
      <c r="AH91" s="37"/>
      <c r="AI91" s="37"/>
      <c r="AJ91" s="37"/>
      <c r="AK91" s="37"/>
      <c r="AL91" s="37"/>
      <c r="AM91" s="37"/>
      <c r="AN91" s="37"/>
      <c r="AO91" s="37"/>
      <c r="AP91" s="37"/>
      <c r="AQ91" s="37"/>
      <c r="AR91" s="38"/>
      <c r="AS91" s="74"/>
      <c r="AT91" s="75"/>
      <c r="AU91" s="76"/>
      <c r="AV91" s="76"/>
      <c r="AW91" s="76"/>
      <c r="AX91" s="76"/>
      <c r="AY91" s="76"/>
      <c r="AZ91" s="76"/>
      <c r="BA91" s="76"/>
      <c r="BB91" s="76"/>
      <c r="BC91" s="76"/>
      <c r="BD91" s="77"/>
      <c r="BE91" s="37"/>
    </row>
    <row r="92" s="2" customFormat="1" ht="29.28" customHeight="1">
      <c r="A92" s="37"/>
      <c r="B92" s="38"/>
      <c r="C92" s="78" t="s">
        <v>57</v>
      </c>
      <c r="D92" s="79"/>
      <c r="E92" s="79"/>
      <c r="F92" s="79"/>
      <c r="G92" s="79"/>
      <c r="H92" s="80"/>
      <c r="I92" s="81" t="s">
        <v>58</v>
      </c>
      <c r="J92" s="79"/>
      <c r="K92" s="79"/>
      <c r="L92" s="79"/>
      <c r="M92" s="79"/>
      <c r="N92" s="79"/>
      <c r="O92" s="79"/>
      <c r="P92" s="79"/>
      <c r="Q92" s="79"/>
      <c r="R92" s="79"/>
      <c r="S92" s="79"/>
      <c r="T92" s="79"/>
      <c r="U92" s="79"/>
      <c r="V92" s="79"/>
      <c r="W92" s="79"/>
      <c r="X92" s="79"/>
      <c r="Y92" s="79"/>
      <c r="Z92" s="79"/>
      <c r="AA92" s="79"/>
      <c r="AB92" s="79"/>
      <c r="AC92" s="79"/>
      <c r="AD92" s="79"/>
      <c r="AE92" s="79"/>
      <c r="AF92" s="79"/>
      <c r="AG92" s="82" t="s">
        <v>59</v>
      </c>
      <c r="AH92" s="79"/>
      <c r="AI92" s="79"/>
      <c r="AJ92" s="79"/>
      <c r="AK92" s="79"/>
      <c r="AL92" s="79"/>
      <c r="AM92" s="79"/>
      <c r="AN92" s="81" t="s">
        <v>60</v>
      </c>
      <c r="AO92" s="79"/>
      <c r="AP92" s="83"/>
      <c r="AQ92" s="84" t="s">
        <v>61</v>
      </c>
      <c r="AR92" s="38"/>
      <c r="AS92" s="85" t="s">
        <v>62</v>
      </c>
      <c r="AT92" s="86" t="s">
        <v>63</v>
      </c>
      <c r="AU92" s="86" t="s">
        <v>64</v>
      </c>
      <c r="AV92" s="86" t="s">
        <v>65</v>
      </c>
      <c r="AW92" s="86" t="s">
        <v>66</v>
      </c>
      <c r="AX92" s="86" t="s">
        <v>67</v>
      </c>
      <c r="AY92" s="86" t="s">
        <v>68</v>
      </c>
      <c r="AZ92" s="86" t="s">
        <v>69</v>
      </c>
      <c r="BA92" s="86" t="s">
        <v>70</v>
      </c>
      <c r="BB92" s="86" t="s">
        <v>71</v>
      </c>
      <c r="BC92" s="86" t="s">
        <v>72</v>
      </c>
      <c r="BD92" s="87" t="s">
        <v>73</v>
      </c>
      <c r="BE92" s="37"/>
    </row>
    <row r="93" s="2" customFormat="1" ht="10.8" customHeight="1">
      <c r="A93" s="37"/>
      <c r="B93" s="38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F93" s="37"/>
      <c r="AG93" s="37"/>
      <c r="AH93" s="37"/>
      <c r="AI93" s="37"/>
      <c r="AJ93" s="37"/>
      <c r="AK93" s="37"/>
      <c r="AL93" s="37"/>
      <c r="AM93" s="37"/>
      <c r="AN93" s="37"/>
      <c r="AO93" s="37"/>
      <c r="AP93" s="37"/>
      <c r="AQ93" s="37"/>
      <c r="AR93" s="38"/>
      <c r="AS93" s="88"/>
      <c r="AT93" s="89"/>
      <c r="AU93" s="89"/>
      <c r="AV93" s="89"/>
      <c r="AW93" s="89"/>
      <c r="AX93" s="89"/>
      <c r="AY93" s="89"/>
      <c r="AZ93" s="89"/>
      <c r="BA93" s="89"/>
      <c r="BB93" s="89"/>
      <c r="BC93" s="89"/>
      <c r="BD93" s="90"/>
      <c r="BE93" s="37"/>
    </row>
    <row r="94" s="6" customFormat="1" ht="32.4" customHeight="1">
      <c r="A94" s="6"/>
      <c r="B94" s="91"/>
      <c r="C94" s="92" t="s">
        <v>74</v>
      </c>
      <c r="D94" s="93"/>
      <c r="E94" s="93"/>
      <c r="F94" s="93"/>
      <c r="G94" s="93"/>
      <c r="H94" s="93"/>
      <c r="I94" s="93"/>
      <c r="J94" s="93"/>
      <c r="K94" s="93"/>
      <c r="L94" s="93"/>
      <c r="M94" s="93"/>
      <c r="N94" s="93"/>
      <c r="O94" s="93"/>
      <c r="P94" s="93"/>
      <c r="Q94" s="93"/>
      <c r="R94" s="93"/>
      <c r="S94" s="93"/>
      <c r="T94" s="93"/>
      <c r="U94" s="93"/>
      <c r="V94" s="93"/>
      <c r="W94" s="93"/>
      <c r="X94" s="93"/>
      <c r="Y94" s="93"/>
      <c r="Z94" s="93"/>
      <c r="AA94" s="93"/>
      <c r="AB94" s="93"/>
      <c r="AC94" s="93"/>
      <c r="AD94" s="93"/>
      <c r="AE94" s="93"/>
      <c r="AF94" s="93"/>
      <c r="AG94" s="94">
        <f>ROUND(SUM(AG95:AG96),2)</f>
        <v>0</v>
      </c>
      <c r="AH94" s="94"/>
      <c r="AI94" s="94"/>
      <c r="AJ94" s="94"/>
      <c r="AK94" s="94"/>
      <c r="AL94" s="94"/>
      <c r="AM94" s="94"/>
      <c r="AN94" s="95">
        <f>SUM(AG94,AT94)</f>
        <v>0</v>
      </c>
      <c r="AO94" s="95"/>
      <c r="AP94" s="95"/>
      <c r="AQ94" s="96" t="s">
        <v>1</v>
      </c>
      <c r="AR94" s="91"/>
      <c r="AS94" s="97">
        <f>ROUND(SUM(AS95:AS96),2)</f>
        <v>0</v>
      </c>
      <c r="AT94" s="98">
        <f>ROUND(SUM(AV94:AW94),2)</f>
        <v>0</v>
      </c>
      <c r="AU94" s="99">
        <f>ROUND(SUM(AU95:AU96),5)</f>
        <v>0</v>
      </c>
      <c r="AV94" s="98">
        <f>ROUND(AZ94*L29,2)</f>
        <v>0</v>
      </c>
      <c r="AW94" s="98">
        <f>ROUND(BA94*L30,2)</f>
        <v>0</v>
      </c>
      <c r="AX94" s="98">
        <f>ROUND(BB94*L29,2)</f>
        <v>0</v>
      </c>
      <c r="AY94" s="98">
        <f>ROUND(BC94*L30,2)</f>
        <v>0</v>
      </c>
      <c r="AZ94" s="98">
        <f>ROUND(SUM(AZ95:AZ96),2)</f>
        <v>0</v>
      </c>
      <c r="BA94" s="98">
        <f>ROUND(SUM(BA95:BA96),2)</f>
        <v>0</v>
      </c>
      <c r="BB94" s="98">
        <f>ROUND(SUM(BB95:BB96),2)</f>
        <v>0</v>
      </c>
      <c r="BC94" s="98">
        <f>ROUND(SUM(BC95:BC96),2)</f>
        <v>0</v>
      </c>
      <c r="BD94" s="100">
        <f>ROUND(SUM(BD95:BD96),2)</f>
        <v>0</v>
      </c>
      <c r="BE94" s="6"/>
      <c r="BS94" s="101" t="s">
        <v>75</v>
      </c>
      <c r="BT94" s="101" t="s">
        <v>76</v>
      </c>
      <c r="BU94" s="102" t="s">
        <v>77</v>
      </c>
      <c r="BV94" s="101" t="s">
        <v>78</v>
      </c>
      <c r="BW94" s="101" t="s">
        <v>4</v>
      </c>
      <c r="BX94" s="101" t="s">
        <v>79</v>
      </c>
      <c r="CL94" s="101" t="s">
        <v>1</v>
      </c>
    </row>
    <row r="95" s="7" customFormat="1" ht="16.5" customHeight="1">
      <c r="A95" s="103" t="s">
        <v>80</v>
      </c>
      <c r="B95" s="104"/>
      <c r="C95" s="105"/>
      <c r="D95" s="106" t="s">
        <v>81</v>
      </c>
      <c r="E95" s="106"/>
      <c r="F95" s="106"/>
      <c r="G95" s="106"/>
      <c r="H95" s="106"/>
      <c r="I95" s="107"/>
      <c r="J95" s="106" t="s">
        <v>82</v>
      </c>
      <c r="K95" s="106"/>
      <c r="L95" s="106"/>
      <c r="M95" s="106"/>
      <c r="N95" s="106"/>
      <c r="O95" s="106"/>
      <c r="P95" s="106"/>
      <c r="Q95" s="106"/>
      <c r="R95" s="106"/>
      <c r="S95" s="106"/>
      <c r="T95" s="106"/>
      <c r="U95" s="106"/>
      <c r="V95" s="106"/>
      <c r="W95" s="106"/>
      <c r="X95" s="106"/>
      <c r="Y95" s="106"/>
      <c r="Z95" s="106"/>
      <c r="AA95" s="106"/>
      <c r="AB95" s="106"/>
      <c r="AC95" s="106"/>
      <c r="AD95" s="106"/>
      <c r="AE95" s="106"/>
      <c r="AF95" s="106"/>
      <c r="AG95" s="108">
        <f>'SO 01 - Udržovací práce'!J30</f>
        <v>0</v>
      </c>
      <c r="AH95" s="107"/>
      <c r="AI95" s="107"/>
      <c r="AJ95" s="107"/>
      <c r="AK95" s="107"/>
      <c r="AL95" s="107"/>
      <c r="AM95" s="107"/>
      <c r="AN95" s="108">
        <f>SUM(AG95,AT95)</f>
        <v>0</v>
      </c>
      <c r="AO95" s="107"/>
      <c r="AP95" s="107"/>
      <c r="AQ95" s="109" t="s">
        <v>83</v>
      </c>
      <c r="AR95" s="104"/>
      <c r="AS95" s="110">
        <v>0</v>
      </c>
      <c r="AT95" s="111">
        <f>ROUND(SUM(AV95:AW95),2)</f>
        <v>0</v>
      </c>
      <c r="AU95" s="112">
        <f>'SO 01 - Udržovací práce'!P123</f>
        <v>0</v>
      </c>
      <c r="AV95" s="111">
        <f>'SO 01 - Udržovací práce'!J33</f>
        <v>0</v>
      </c>
      <c r="AW95" s="111">
        <f>'SO 01 - Udržovací práce'!J34</f>
        <v>0</v>
      </c>
      <c r="AX95" s="111">
        <f>'SO 01 - Udržovací práce'!J35</f>
        <v>0</v>
      </c>
      <c r="AY95" s="111">
        <f>'SO 01 - Udržovací práce'!J36</f>
        <v>0</v>
      </c>
      <c r="AZ95" s="111">
        <f>'SO 01 - Udržovací práce'!F33</f>
        <v>0</v>
      </c>
      <c r="BA95" s="111">
        <f>'SO 01 - Udržovací práce'!F34</f>
        <v>0</v>
      </c>
      <c r="BB95" s="111">
        <f>'SO 01 - Udržovací práce'!F35</f>
        <v>0</v>
      </c>
      <c r="BC95" s="111">
        <f>'SO 01 - Udržovací práce'!F36</f>
        <v>0</v>
      </c>
      <c r="BD95" s="113">
        <f>'SO 01 - Udržovací práce'!F37</f>
        <v>0</v>
      </c>
      <c r="BE95" s="7"/>
      <c r="BT95" s="114" t="s">
        <v>84</v>
      </c>
      <c r="BV95" s="114" t="s">
        <v>78</v>
      </c>
      <c r="BW95" s="114" t="s">
        <v>85</v>
      </c>
      <c r="BX95" s="114" t="s">
        <v>4</v>
      </c>
      <c r="CL95" s="114" t="s">
        <v>1</v>
      </c>
      <c r="CM95" s="114" t="s">
        <v>86</v>
      </c>
    </row>
    <row r="96" s="7" customFormat="1" ht="16.5" customHeight="1">
      <c r="A96" s="103" t="s">
        <v>80</v>
      </c>
      <c r="B96" s="104"/>
      <c r="C96" s="105"/>
      <c r="D96" s="106" t="s">
        <v>87</v>
      </c>
      <c r="E96" s="106"/>
      <c r="F96" s="106"/>
      <c r="G96" s="106"/>
      <c r="H96" s="106"/>
      <c r="I96" s="107"/>
      <c r="J96" s="106" t="s">
        <v>88</v>
      </c>
      <c r="K96" s="106"/>
      <c r="L96" s="106"/>
      <c r="M96" s="106"/>
      <c r="N96" s="106"/>
      <c r="O96" s="106"/>
      <c r="P96" s="106"/>
      <c r="Q96" s="106"/>
      <c r="R96" s="106"/>
      <c r="S96" s="106"/>
      <c r="T96" s="106"/>
      <c r="U96" s="106"/>
      <c r="V96" s="106"/>
      <c r="W96" s="106"/>
      <c r="X96" s="106"/>
      <c r="Y96" s="106"/>
      <c r="Z96" s="106"/>
      <c r="AA96" s="106"/>
      <c r="AB96" s="106"/>
      <c r="AC96" s="106"/>
      <c r="AD96" s="106"/>
      <c r="AE96" s="106"/>
      <c r="AF96" s="106"/>
      <c r="AG96" s="108">
        <f>'VRN - Vedlejší rozpočtové...'!J30</f>
        <v>0</v>
      </c>
      <c r="AH96" s="107"/>
      <c r="AI96" s="107"/>
      <c r="AJ96" s="107"/>
      <c r="AK96" s="107"/>
      <c r="AL96" s="107"/>
      <c r="AM96" s="107"/>
      <c r="AN96" s="108">
        <f>SUM(AG96,AT96)</f>
        <v>0</v>
      </c>
      <c r="AO96" s="107"/>
      <c r="AP96" s="107"/>
      <c r="AQ96" s="109" t="s">
        <v>89</v>
      </c>
      <c r="AR96" s="104"/>
      <c r="AS96" s="115">
        <v>0</v>
      </c>
      <c r="AT96" s="116">
        <f>ROUND(SUM(AV96:AW96),2)</f>
        <v>0</v>
      </c>
      <c r="AU96" s="117">
        <f>'VRN - Vedlejší rozpočtové...'!P117</f>
        <v>0</v>
      </c>
      <c r="AV96" s="116">
        <f>'VRN - Vedlejší rozpočtové...'!J33</f>
        <v>0</v>
      </c>
      <c r="AW96" s="116">
        <f>'VRN - Vedlejší rozpočtové...'!J34</f>
        <v>0</v>
      </c>
      <c r="AX96" s="116">
        <f>'VRN - Vedlejší rozpočtové...'!J35</f>
        <v>0</v>
      </c>
      <c r="AY96" s="116">
        <f>'VRN - Vedlejší rozpočtové...'!J36</f>
        <v>0</v>
      </c>
      <c r="AZ96" s="116">
        <f>'VRN - Vedlejší rozpočtové...'!F33</f>
        <v>0</v>
      </c>
      <c r="BA96" s="116">
        <f>'VRN - Vedlejší rozpočtové...'!F34</f>
        <v>0</v>
      </c>
      <c r="BB96" s="116">
        <f>'VRN - Vedlejší rozpočtové...'!F35</f>
        <v>0</v>
      </c>
      <c r="BC96" s="116">
        <f>'VRN - Vedlejší rozpočtové...'!F36</f>
        <v>0</v>
      </c>
      <c r="BD96" s="118">
        <f>'VRN - Vedlejší rozpočtové...'!F37</f>
        <v>0</v>
      </c>
      <c r="BE96" s="7"/>
      <c r="BT96" s="114" t="s">
        <v>84</v>
      </c>
      <c r="BV96" s="114" t="s">
        <v>78</v>
      </c>
      <c r="BW96" s="114" t="s">
        <v>90</v>
      </c>
      <c r="BX96" s="114" t="s">
        <v>4</v>
      </c>
      <c r="CL96" s="114" t="s">
        <v>1</v>
      </c>
      <c r="CM96" s="114" t="s">
        <v>86</v>
      </c>
    </row>
    <row r="97" s="2" customFormat="1" ht="30" customHeight="1">
      <c r="A97" s="37"/>
      <c r="B97" s="38"/>
      <c r="C97" s="37"/>
      <c r="D97" s="37"/>
      <c r="E97" s="37"/>
      <c r="F97" s="37"/>
      <c r="G97" s="37"/>
      <c r="H97" s="37"/>
      <c r="I97" s="37"/>
      <c r="J97" s="37"/>
      <c r="K97" s="37"/>
      <c r="L97" s="37"/>
      <c r="M97" s="37"/>
      <c r="N97" s="37"/>
      <c r="O97" s="37"/>
      <c r="P97" s="37"/>
      <c r="Q97" s="37"/>
      <c r="R97" s="37"/>
      <c r="S97" s="37"/>
      <c r="T97" s="37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  <c r="AF97" s="37"/>
      <c r="AG97" s="37"/>
      <c r="AH97" s="37"/>
      <c r="AI97" s="37"/>
      <c r="AJ97" s="37"/>
      <c r="AK97" s="37"/>
      <c r="AL97" s="37"/>
      <c r="AM97" s="37"/>
      <c r="AN97" s="37"/>
      <c r="AO97" s="37"/>
      <c r="AP97" s="37"/>
      <c r="AQ97" s="37"/>
      <c r="AR97" s="38"/>
      <c r="AS97" s="37"/>
      <c r="AT97" s="37"/>
      <c r="AU97" s="37"/>
      <c r="AV97" s="37"/>
      <c r="AW97" s="37"/>
      <c r="AX97" s="37"/>
      <c r="AY97" s="37"/>
      <c r="AZ97" s="37"/>
      <c r="BA97" s="37"/>
      <c r="BB97" s="37"/>
      <c r="BC97" s="37"/>
      <c r="BD97" s="37"/>
      <c r="BE97" s="37"/>
    </row>
    <row r="98" s="2" customFormat="1" ht="6.96" customHeight="1">
      <c r="A98" s="37"/>
      <c r="B98" s="59"/>
      <c r="C98" s="60"/>
      <c r="D98" s="60"/>
      <c r="E98" s="60"/>
      <c r="F98" s="60"/>
      <c r="G98" s="60"/>
      <c r="H98" s="60"/>
      <c r="I98" s="60"/>
      <c r="J98" s="60"/>
      <c r="K98" s="60"/>
      <c r="L98" s="60"/>
      <c r="M98" s="60"/>
      <c r="N98" s="60"/>
      <c r="O98" s="60"/>
      <c r="P98" s="60"/>
      <c r="Q98" s="60"/>
      <c r="R98" s="60"/>
      <c r="S98" s="60"/>
      <c r="T98" s="60"/>
      <c r="U98" s="60"/>
      <c r="V98" s="60"/>
      <c r="W98" s="60"/>
      <c r="X98" s="60"/>
      <c r="Y98" s="60"/>
      <c r="Z98" s="60"/>
      <c r="AA98" s="60"/>
      <c r="AB98" s="60"/>
      <c r="AC98" s="60"/>
      <c r="AD98" s="60"/>
      <c r="AE98" s="60"/>
      <c r="AF98" s="60"/>
      <c r="AG98" s="60"/>
      <c r="AH98" s="60"/>
      <c r="AI98" s="60"/>
      <c r="AJ98" s="60"/>
      <c r="AK98" s="60"/>
      <c r="AL98" s="60"/>
      <c r="AM98" s="60"/>
      <c r="AN98" s="60"/>
      <c r="AO98" s="60"/>
      <c r="AP98" s="60"/>
      <c r="AQ98" s="60"/>
      <c r="AR98" s="38"/>
      <c r="AS98" s="37"/>
      <c r="AT98" s="37"/>
      <c r="AU98" s="37"/>
      <c r="AV98" s="37"/>
      <c r="AW98" s="37"/>
      <c r="AX98" s="37"/>
      <c r="AY98" s="37"/>
      <c r="AZ98" s="37"/>
      <c r="BA98" s="37"/>
      <c r="BB98" s="37"/>
      <c r="BC98" s="37"/>
      <c r="BD98" s="37"/>
      <c r="BE98" s="37"/>
    </row>
  </sheetData>
  <mergeCells count="46"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J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N96:AP96"/>
    <mergeCell ref="AG96:AM96"/>
    <mergeCell ref="D96:H96"/>
    <mergeCell ref="J96:AF96"/>
    <mergeCell ref="AG94:AM94"/>
    <mergeCell ref="AN94:AP94"/>
    <mergeCell ref="AR2:BE2"/>
  </mergeCells>
  <hyperlinks>
    <hyperlink ref="A95" location="'SO 01 - Udržovací práce'!C2" display="/"/>
    <hyperlink ref="A96" location="'VRN - Vedlejší rozpočtové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7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85</v>
      </c>
      <c r="AZ2" s="119" t="s">
        <v>91</v>
      </c>
      <c r="BA2" s="119" t="s">
        <v>1</v>
      </c>
      <c r="BB2" s="119" t="s">
        <v>1</v>
      </c>
      <c r="BC2" s="119" t="s">
        <v>92</v>
      </c>
      <c r="BD2" s="119" t="s">
        <v>86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86</v>
      </c>
      <c r="AZ3" s="119" t="s">
        <v>93</v>
      </c>
      <c r="BA3" s="119" t="s">
        <v>1</v>
      </c>
      <c r="BB3" s="119" t="s">
        <v>1</v>
      </c>
      <c r="BC3" s="119" t="s">
        <v>94</v>
      </c>
      <c r="BD3" s="119" t="s">
        <v>86</v>
      </c>
    </row>
    <row r="4" s="1" customFormat="1" ht="24.96" customHeight="1">
      <c r="B4" s="21"/>
      <c r="D4" s="22" t="s">
        <v>95</v>
      </c>
      <c r="L4" s="21"/>
      <c r="M4" s="120" t="s">
        <v>10</v>
      </c>
      <c r="AT4" s="18" t="s">
        <v>3</v>
      </c>
      <c r="AZ4" s="119" t="s">
        <v>96</v>
      </c>
      <c r="BA4" s="119" t="s">
        <v>1</v>
      </c>
      <c r="BB4" s="119" t="s">
        <v>1</v>
      </c>
      <c r="BC4" s="119" t="s">
        <v>97</v>
      </c>
      <c r="BD4" s="119" t="s">
        <v>86</v>
      </c>
    </row>
    <row r="5" s="1" customFormat="1" ht="6.96" customHeight="1">
      <c r="B5" s="21"/>
      <c r="L5" s="21"/>
      <c r="AZ5" s="119" t="s">
        <v>98</v>
      </c>
      <c r="BA5" s="119" t="s">
        <v>1</v>
      </c>
      <c r="BB5" s="119" t="s">
        <v>1</v>
      </c>
      <c r="BC5" s="119" t="s">
        <v>99</v>
      </c>
      <c r="BD5" s="119" t="s">
        <v>86</v>
      </c>
    </row>
    <row r="6" s="1" customFormat="1" ht="12" customHeight="1">
      <c r="B6" s="21"/>
      <c r="D6" s="31" t="s">
        <v>16</v>
      </c>
      <c r="L6" s="21"/>
      <c r="AZ6" s="119" t="s">
        <v>100</v>
      </c>
      <c r="BA6" s="119" t="s">
        <v>1</v>
      </c>
      <c r="BB6" s="119" t="s">
        <v>1</v>
      </c>
      <c r="BC6" s="119" t="s">
        <v>101</v>
      </c>
      <c r="BD6" s="119" t="s">
        <v>86</v>
      </c>
    </row>
    <row r="7" s="1" customFormat="1" ht="16.5" customHeight="1">
      <c r="B7" s="21"/>
      <c r="E7" s="121" t="str">
        <f>'Rekapitulace stavby'!K6</f>
        <v>Opavice „R – Chomýž hr. znak 96/1, km 4,750</v>
      </c>
      <c r="F7" s="31"/>
      <c r="G7" s="31"/>
      <c r="H7" s="31"/>
      <c r="L7" s="21"/>
      <c r="AZ7" s="119" t="s">
        <v>102</v>
      </c>
      <c r="BA7" s="119" t="s">
        <v>1</v>
      </c>
      <c r="BB7" s="119" t="s">
        <v>1</v>
      </c>
      <c r="BC7" s="119" t="s">
        <v>103</v>
      </c>
      <c r="BD7" s="119" t="s">
        <v>86</v>
      </c>
    </row>
    <row r="8" s="2" customFormat="1" ht="12" customHeight="1">
      <c r="A8" s="37"/>
      <c r="B8" s="38"/>
      <c r="C8" s="37"/>
      <c r="D8" s="31" t="s">
        <v>104</v>
      </c>
      <c r="E8" s="37"/>
      <c r="F8" s="37"/>
      <c r="G8" s="37"/>
      <c r="H8" s="37"/>
      <c r="I8" s="37"/>
      <c r="J8" s="37"/>
      <c r="K8" s="37"/>
      <c r="L8" s="54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  <c r="AZ8" s="119" t="s">
        <v>105</v>
      </c>
      <c r="BA8" s="119" t="s">
        <v>1</v>
      </c>
      <c r="BB8" s="119" t="s">
        <v>1</v>
      </c>
      <c r="BC8" s="119" t="s">
        <v>106</v>
      </c>
      <c r="BD8" s="119" t="s">
        <v>86</v>
      </c>
    </row>
    <row r="9" s="2" customFormat="1" ht="16.5" customHeight="1">
      <c r="A9" s="37"/>
      <c r="B9" s="38"/>
      <c r="C9" s="37"/>
      <c r="D9" s="37"/>
      <c r="E9" s="66" t="s">
        <v>107</v>
      </c>
      <c r="F9" s="37"/>
      <c r="G9" s="37"/>
      <c r="H9" s="37"/>
      <c r="I9" s="37"/>
      <c r="J9" s="37"/>
      <c r="K9" s="37"/>
      <c r="L9" s="54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38"/>
      <c r="C10" s="37"/>
      <c r="D10" s="37"/>
      <c r="E10" s="37"/>
      <c r="F10" s="37"/>
      <c r="G10" s="37"/>
      <c r="H10" s="37"/>
      <c r="I10" s="37"/>
      <c r="J10" s="37"/>
      <c r="K10" s="37"/>
      <c r="L10" s="54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38"/>
      <c r="C11" s="37"/>
      <c r="D11" s="31" t="s">
        <v>18</v>
      </c>
      <c r="E11" s="37"/>
      <c r="F11" s="26" t="s">
        <v>1</v>
      </c>
      <c r="G11" s="37"/>
      <c r="H11" s="37"/>
      <c r="I11" s="31" t="s">
        <v>19</v>
      </c>
      <c r="J11" s="26" t="s">
        <v>1</v>
      </c>
      <c r="K11" s="37"/>
      <c r="L11" s="54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38"/>
      <c r="C12" s="37"/>
      <c r="D12" s="31" t="s">
        <v>20</v>
      </c>
      <c r="E12" s="37"/>
      <c r="F12" s="26" t="s">
        <v>21</v>
      </c>
      <c r="G12" s="37"/>
      <c r="H12" s="37"/>
      <c r="I12" s="31" t="s">
        <v>22</v>
      </c>
      <c r="J12" s="68" t="str">
        <f>'Rekapitulace stavby'!AN8</f>
        <v>5. 9. 2023</v>
      </c>
      <c r="K12" s="37"/>
      <c r="L12" s="54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38"/>
      <c r="C13" s="37"/>
      <c r="D13" s="37"/>
      <c r="E13" s="37"/>
      <c r="F13" s="37"/>
      <c r="G13" s="37"/>
      <c r="H13" s="37"/>
      <c r="I13" s="37"/>
      <c r="J13" s="37"/>
      <c r="K13" s="37"/>
      <c r="L13" s="54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38"/>
      <c r="C14" s="37"/>
      <c r="D14" s="31" t="s">
        <v>24</v>
      </c>
      <c r="E14" s="37"/>
      <c r="F14" s="37"/>
      <c r="G14" s="37"/>
      <c r="H14" s="37"/>
      <c r="I14" s="31" t="s">
        <v>25</v>
      </c>
      <c r="J14" s="26" t="s">
        <v>1</v>
      </c>
      <c r="K14" s="37"/>
      <c r="L14" s="54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38"/>
      <c r="C15" s="37"/>
      <c r="D15" s="37"/>
      <c r="E15" s="26" t="s">
        <v>26</v>
      </c>
      <c r="F15" s="37"/>
      <c r="G15" s="37"/>
      <c r="H15" s="37"/>
      <c r="I15" s="31" t="s">
        <v>27</v>
      </c>
      <c r="J15" s="26" t="s">
        <v>1</v>
      </c>
      <c r="K15" s="37"/>
      <c r="L15" s="54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38"/>
      <c r="C16" s="37"/>
      <c r="D16" s="37"/>
      <c r="E16" s="37"/>
      <c r="F16" s="37"/>
      <c r="G16" s="37"/>
      <c r="H16" s="37"/>
      <c r="I16" s="37"/>
      <c r="J16" s="37"/>
      <c r="K16" s="37"/>
      <c r="L16" s="54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38"/>
      <c r="C17" s="37"/>
      <c r="D17" s="31" t="s">
        <v>28</v>
      </c>
      <c r="E17" s="37"/>
      <c r="F17" s="37"/>
      <c r="G17" s="37"/>
      <c r="H17" s="37"/>
      <c r="I17" s="31" t="s">
        <v>25</v>
      </c>
      <c r="J17" s="32" t="str">
        <f>'Rekapitulace stavby'!AN13</f>
        <v>Vyplň údaj</v>
      </c>
      <c r="K17" s="37"/>
      <c r="L17" s="54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38"/>
      <c r="C18" s="37"/>
      <c r="D18" s="37"/>
      <c r="E18" s="32" t="str">
        <f>'Rekapitulace stavby'!E14</f>
        <v>Vyplň údaj</v>
      </c>
      <c r="F18" s="26"/>
      <c r="G18" s="26"/>
      <c r="H18" s="26"/>
      <c r="I18" s="31" t="s">
        <v>27</v>
      </c>
      <c r="J18" s="32" t="str">
        <f>'Rekapitulace stavby'!AN14</f>
        <v>Vyplň údaj</v>
      </c>
      <c r="K18" s="37"/>
      <c r="L18" s="54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38"/>
      <c r="C19" s="37"/>
      <c r="D19" s="37"/>
      <c r="E19" s="37"/>
      <c r="F19" s="37"/>
      <c r="G19" s="37"/>
      <c r="H19" s="37"/>
      <c r="I19" s="37"/>
      <c r="J19" s="37"/>
      <c r="K19" s="37"/>
      <c r="L19" s="54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38"/>
      <c r="C20" s="37"/>
      <c r="D20" s="31" t="s">
        <v>30</v>
      </c>
      <c r="E20" s="37"/>
      <c r="F20" s="37"/>
      <c r="G20" s="37"/>
      <c r="H20" s="37"/>
      <c r="I20" s="31" t="s">
        <v>25</v>
      </c>
      <c r="J20" s="26" t="s">
        <v>1</v>
      </c>
      <c r="K20" s="37"/>
      <c r="L20" s="54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38"/>
      <c r="C21" s="37"/>
      <c r="D21" s="37"/>
      <c r="E21" s="26" t="s">
        <v>31</v>
      </c>
      <c r="F21" s="37"/>
      <c r="G21" s="37"/>
      <c r="H21" s="37"/>
      <c r="I21" s="31" t="s">
        <v>27</v>
      </c>
      <c r="J21" s="26" t="s">
        <v>1</v>
      </c>
      <c r="K21" s="37"/>
      <c r="L21" s="54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38"/>
      <c r="C22" s="37"/>
      <c r="D22" s="37"/>
      <c r="E22" s="37"/>
      <c r="F22" s="37"/>
      <c r="G22" s="37"/>
      <c r="H22" s="37"/>
      <c r="I22" s="37"/>
      <c r="J22" s="37"/>
      <c r="K22" s="37"/>
      <c r="L22" s="54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38"/>
      <c r="C23" s="37"/>
      <c r="D23" s="31" t="s">
        <v>33</v>
      </c>
      <c r="E23" s="37"/>
      <c r="F23" s="37"/>
      <c r="G23" s="37"/>
      <c r="H23" s="37"/>
      <c r="I23" s="31" t="s">
        <v>25</v>
      </c>
      <c r="J23" s="26" t="s">
        <v>1</v>
      </c>
      <c r="K23" s="37"/>
      <c r="L23" s="54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38"/>
      <c r="C24" s="37"/>
      <c r="D24" s="37"/>
      <c r="E24" s="26" t="s">
        <v>34</v>
      </c>
      <c r="F24" s="37"/>
      <c r="G24" s="37"/>
      <c r="H24" s="37"/>
      <c r="I24" s="31" t="s">
        <v>27</v>
      </c>
      <c r="J24" s="26" t="s">
        <v>1</v>
      </c>
      <c r="K24" s="37"/>
      <c r="L24" s="54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38"/>
      <c r="C25" s="37"/>
      <c r="D25" s="37"/>
      <c r="E25" s="37"/>
      <c r="F25" s="37"/>
      <c r="G25" s="37"/>
      <c r="H25" s="37"/>
      <c r="I25" s="37"/>
      <c r="J25" s="37"/>
      <c r="K25" s="37"/>
      <c r="L25" s="54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38"/>
      <c r="C26" s="37"/>
      <c r="D26" s="31" t="s">
        <v>35</v>
      </c>
      <c r="E26" s="37"/>
      <c r="F26" s="37"/>
      <c r="G26" s="37"/>
      <c r="H26" s="37"/>
      <c r="I26" s="37"/>
      <c r="J26" s="37"/>
      <c r="K26" s="37"/>
      <c r="L26" s="54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22"/>
      <c r="B27" s="123"/>
      <c r="C27" s="122"/>
      <c r="D27" s="122"/>
      <c r="E27" s="35" t="s">
        <v>1</v>
      </c>
      <c r="F27" s="35"/>
      <c r="G27" s="35"/>
      <c r="H27" s="35"/>
      <c r="I27" s="122"/>
      <c r="J27" s="122"/>
      <c r="K27" s="122"/>
      <c r="L27" s="124"/>
      <c r="S27" s="122"/>
      <c r="T27" s="122"/>
      <c r="U27" s="122"/>
      <c r="V27" s="122"/>
      <c r="W27" s="122"/>
      <c r="X27" s="122"/>
      <c r="Y27" s="122"/>
      <c r="Z27" s="122"/>
      <c r="AA27" s="122"/>
      <c r="AB27" s="122"/>
      <c r="AC27" s="122"/>
      <c r="AD27" s="122"/>
      <c r="AE27" s="122"/>
    </row>
    <row r="28" s="2" customFormat="1" ht="6.96" customHeight="1">
      <c r="A28" s="37"/>
      <c r="B28" s="38"/>
      <c r="C28" s="37"/>
      <c r="D28" s="37"/>
      <c r="E28" s="37"/>
      <c r="F28" s="37"/>
      <c r="G28" s="37"/>
      <c r="H28" s="37"/>
      <c r="I28" s="37"/>
      <c r="J28" s="37"/>
      <c r="K28" s="37"/>
      <c r="L28" s="54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38"/>
      <c r="C29" s="37"/>
      <c r="D29" s="89"/>
      <c r="E29" s="89"/>
      <c r="F29" s="89"/>
      <c r="G29" s="89"/>
      <c r="H29" s="89"/>
      <c r="I29" s="89"/>
      <c r="J29" s="89"/>
      <c r="K29" s="89"/>
      <c r="L29" s="54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38"/>
      <c r="C30" s="37"/>
      <c r="D30" s="125" t="s">
        <v>36</v>
      </c>
      <c r="E30" s="37"/>
      <c r="F30" s="37"/>
      <c r="G30" s="37"/>
      <c r="H30" s="37"/>
      <c r="I30" s="37"/>
      <c r="J30" s="95">
        <f>ROUND(J123, 2)</f>
        <v>0</v>
      </c>
      <c r="K30" s="37"/>
      <c r="L30" s="54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38"/>
      <c r="C31" s="37"/>
      <c r="D31" s="89"/>
      <c r="E31" s="89"/>
      <c r="F31" s="89"/>
      <c r="G31" s="89"/>
      <c r="H31" s="89"/>
      <c r="I31" s="89"/>
      <c r="J31" s="89"/>
      <c r="K31" s="89"/>
      <c r="L31" s="54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38"/>
      <c r="C32" s="37"/>
      <c r="D32" s="37"/>
      <c r="E32" s="37"/>
      <c r="F32" s="42" t="s">
        <v>38</v>
      </c>
      <c r="G32" s="37"/>
      <c r="H32" s="37"/>
      <c r="I32" s="42" t="s">
        <v>37</v>
      </c>
      <c r="J32" s="42" t="s">
        <v>39</v>
      </c>
      <c r="K32" s="37"/>
      <c r="L32" s="54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38"/>
      <c r="C33" s="37"/>
      <c r="D33" s="126" t="s">
        <v>40</v>
      </c>
      <c r="E33" s="31" t="s">
        <v>41</v>
      </c>
      <c r="F33" s="127">
        <f>ROUND((SUM(BE123:BE217)),  2)</f>
        <v>0</v>
      </c>
      <c r="G33" s="37"/>
      <c r="H33" s="37"/>
      <c r="I33" s="128">
        <v>0.20999999999999999</v>
      </c>
      <c r="J33" s="127">
        <f>ROUND(((SUM(BE123:BE217))*I33),  2)</f>
        <v>0</v>
      </c>
      <c r="K33" s="37"/>
      <c r="L33" s="54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38"/>
      <c r="C34" s="37"/>
      <c r="D34" s="37"/>
      <c r="E34" s="31" t="s">
        <v>42</v>
      </c>
      <c r="F34" s="127">
        <f>ROUND((SUM(BF123:BF217)),  2)</f>
        <v>0</v>
      </c>
      <c r="G34" s="37"/>
      <c r="H34" s="37"/>
      <c r="I34" s="128">
        <v>0.14999999999999999</v>
      </c>
      <c r="J34" s="127">
        <f>ROUND(((SUM(BF123:BF217))*I34),  2)</f>
        <v>0</v>
      </c>
      <c r="K34" s="37"/>
      <c r="L34" s="54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38"/>
      <c r="C35" s="37"/>
      <c r="D35" s="37"/>
      <c r="E35" s="31" t="s">
        <v>43</v>
      </c>
      <c r="F35" s="127">
        <f>ROUND((SUM(BG123:BG217)),  2)</f>
        <v>0</v>
      </c>
      <c r="G35" s="37"/>
      <c r="H35" s="37"/>
      <c r="I35" s="128">
        <v>0.20999999999999999</v>
      </c>
      <c r="J35" s="127">
        <f>0</f>
        <v>0</v>
      </c>
      <c r="K35" s="37"/>
      <c r="L35" s="54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38"/>
      <c r="C36" s="37"/>
      <c r="D36" s="37"/>
      <c r="E36" s="31" t="s">
        <v>44</v>
      </c>
      <c r="F36" s="127">
        <f>ROUND((SUM(BH123:BH217)),  2)</f>
        <v>0</v>
      </c>
      <c r="G36" s="37"/>
      <c r="H36" s="37"/>
      <c r="I36" s="128">
        <v>0.14999999999999999</v>
      </c>
      <c r="J36" s="127">
        <f>0</f>
        <v>0</v>
      </c>
      <c r="K36" s="37"/>
      <c r="L36" s="54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38"/>
      <c r="C37" s="37"/>
      <c r="D37" s="37"/>
      <c r="E37" s="31" t="s">
        <v>45</v>
      </c>
      <c r="F37" s="127">
        <f>ROUND((SUM(BI123:BI217)),  2)</f>
        <v>0</v>
      </c>
      <c r="G37" s="37"/>
      <c r="H37" s="37"/>
      <c r="I37" s="128">
        <v>0</v>
      </c>
      <c r="J37" s="127">
        <f>0</f>
        <v>0</v>
      </c>
      <c r="K37" s="37"/>
      <c r="L37" s="54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38"/>
      <c r="C38" s="37"/>
      <c r="D38" s="37"/>
      <c r="E38" s="37"/>
      <c r="F38" s="37"/>
      <c r="G38" s="37"/>
      <c r="H38" s="37"/>
      <c r="I38" s="37"/>
      <c r="J38" s="37"/>
      <c r="K38" s="37"/>
      <c r="L38" s="54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38"/>
      <c r="C39" s="129"/>
      <c r="D39" s="130" t="s">
        <v>46</v>
      </c>
      <c r="E39" s="80"/>
      <c r="F39" s="80"/>
      <c r="G39" s="131" t="s">
        <v>47</v>
      </c>
      <c r="H39" s="132" t="s">
        <v>48</v>
      </c>
      <c r="I39" s="80"/>
      <c r="J39" s="133">
        <f>SUM(J30:J37)</f>
        <v>0</v>
      </c>
      <c r="K39" s="134"/>
      <c r="L39" s="54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38"/>
      <c r="C40" s="37"/>
      <c r="D40" s="37"/>
      <c r="E40" s="37"/>
      <c r="F40" s="37"/>
      <c r="G40" s="37"/>
      <c r="H40" s="37"/>
      <c r="I40" s="37"/>
      <c r="J40" s="37"/>
      <c r="K40" s="37"/>
      <c r="L40" s="54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54"/>
      <c r="D50" s="55" t="s">
        <v>49</v>
      </c>
      <c r="E50" s="56"/>
      <c r="F50" s="56"/>
      <c r="G50" s="55" t="s">
        <v>50</v>
      </c>
      <c r="H50" s="56"/>
      <c r="I50" s="56"/>
      <c r="J50" s="56"/>
      <c r="K50" s="56"/>
      <c r="L50" s="5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7"/>
      <c r="B61" s="38"/>
      <c r="C61" s="37"/>
      <c r="D61" s="57" t="s">
        <v>51</v>
      </c>
      <c r="E61" s="40"/>
      <c r="F61" s="135" t="s">
        <v>52</v>
      </c>
      <c r="G61" s="57" t="s">
        <v>51</v>
      </c>
      <c r="H61" s="40"/>
      <c r="I61" s="40"/>
      <c r="J61" s="136" t="s">
        <v>52</v>
      </c>
      <c r="K61" s="40"/>
      <c r="L61" s="54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7"/>
      <c r="B65" s="38"/>
      <c r="C65" s="37"/>
      <c r="D65" s="55" t="s">
        <v>53</v>
      </c>
      <c r="E65" s="58"/>
      <c r="F65" s="58"/>
      <c r="G65" s="55" t="s">
        <v>54</v>
      </c>
      <c r="H65" s="58"/>
      <c r="I65" s="58"/>
      <c r="J65" s="58"/>
      <c r="K65" s="58"/>
      <c r="L65" s="54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7"/>
      <c r="B76" s="38"/>
      <c r="C76" s="37"/>
      <c r="D76" s="57" t="s">
        <v>51</v>
      </c>
      <c r="E76" s="40"/>
      <c r="F76" s="135" t="s">
        <v>52</v>
      </c>
      <c r="G76" s="57" t="s">
        <v>51</v>
      </c>
      <c r="H76" s="40"/>
      <c r="I76" s="40"/>
      <c r="J76" s="136" t="s">
        <v>52</v>
      </c>
      <c r="K76" s="40"/>
      <c r="L76" s="54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59"/>
      <c r="C77" s="60"/>
      <c r="D77" s="60"/>
      <c r="E77" s="60"/>
      <c r="F77" s="60"/>
      <c r="G77" s="60"/>
      <c r="H77" s="60"/>
      <c r="I77" s="60"/>
      <c r="J77" s="60"/>
      <c r="K77" s="60"/>
      <c r="L77" s="54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hidden="1" s="2" customFormat="1" ht="6.96" customHeight="1">
      <c r="A81" s="37"/>
      <c r="B81" s="61"/>
      <c r="C81" s="62"/>
      <c r="D81" s="62"/>
      <c r="E81" s="62"/>
      <c r="F81" s="62"/>
      <c r="G81" s="62"/>
      <c r="H81" s="62"/>
      <c r="I81" s="62"/>
      <c r="J81" s="62"/>
      <c r="K81" s="62"/>
      <c r="L81" s="54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hidden="1" s="2" customFormat="1" ht="24.96" customHeight="1">
      <c r="A82" s="37"/>
      <c r="B82" s="38"/>
      <c r="C82" s="22" t="s">
        <v>108</v>
      </c>
      <c r="D82" s="37"/>
      <c r="E82" s="37"/>
      <c r="F82" s="37"/>
      <c r="G82" s="37"/>
      <c r="H82" s="37"/>
      <c r="I82" s="37"/>
      <c r="J82" s="37"/>
      <c r="K82" s="37"/>
      <c r="L82" s="54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hidden="1" s="2" customFormat="1" ht="6.96" customHeight="1">
      <c r="A83" s="37"/>
      <c r="B83" s="38"/>
      <c r="C83" s="37"/>
      <c r="D83" s="37"/>
      <c r="E83" s="37"/>
      <c r="F83" s="37"/>
      <c r="G83" s="37"/>
      <c r="H83" s="37"/>
      <c r="I83" s="37"/>
      <c r="J83" s="37"/>
      <c r="K83" s="37"/>
      <c r="L83" s="54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hidden="1" s="2" customFormat="1" ht="12" customHeight="1">
      <c r="A84" s="37"/>
      <c r="B84" s="38"/>
      <c r="C84" s="31" t="s">
        <v>16</v>
      </c>
      <c r="D84" s="37"/>
      <c r="E84" s="37"/>
      <c r="F84" s="37"/>
      <c r="G84" s="37"/>
      <c r="H84" s="37"/>
      <c r="I84" s="37"/>
      <c r="J84" s="37"/>
      <c r="K84" s="37"/>
      <c r="L84" s="54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hidden="1" s="2" customFormat="1" ht="16.5" customHeight="1">
      <c r="A85" s="37"/>
      <c r="B85" s="38"/>
      <c r="C85" s="37"/>
      <c r="D85" s="37"/>
      <c r="E85" s="121" t="str">
        <f>E7</f>
        <v>Opavice „R – Chomýž hr. znak 96/1, km 4,750</v>
      </c>
      <c r="F85" s="31"/>
      <c r="G85" s="31"/>
      <c r="H85" s="31"/>
      <c r="I85" s="37"/>
      <c r="J85" s="37"/>
      <c r="K85" s="37"/>
      <c r="L85" s="54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hidden="1" s="2" customFormat="1" ht="12" customHeight="1">
      <c r="A86" s="37"/>
      <c r="B86" s="38"/>
      <c r="C86" s="31" t="s">
        <v>104</v>
      </c>
      <c r="D86" s="37"/>
      <c r="E86" s="37"/>
      <c r="F86" s="37"/>
      <c r="G86" s="37"/>
      <c r="H86" s="37"/>
      <c r="I86" s="37"/>
      <c r="J86" s="37"/>
      <c r="K86" s="37"/>
      <c r="L86" s="54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hidden="1" s="2" customFormat="1" ht="16.5" customHeight="1">
      <c r="A87" s="37"/>
      <c r="B87" s="38"/>
      <c r="C87" s="37"/>
      <c r="D87" s="37"/>
      <c r="E87" s="66" t="str">
        <f>E9</f>
        <v>SO 01 - Udržovací práce</v>
      </c>
      <c r="F87" s="37"/>
      <c r="G87" s="37"/>
      <c r="H87" s="37"/>
      <c r="I87" s="37"/>
      <c r="J87" s="37"/>
      <c r="K87" s="37"/>
      <c r="L87" s="54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hidden="1" s="2" customFormat="1" ht="6.96" customHeight="1">
      <c r="A88" s="37"/>
      <c r="B88" s="38"/>
      <c r="C88" s="37"/>
      <c r="D88" s="37"/>
      <c r="E88" s="37"/>
      <c r="F88" s="37"/>
      <c r="G88" s="37"/>
      <c r="H88" s="37"/>
      <c r="I88" s="37"/>
      <c r="J88" s="37"/>
      <c r="K88" s="37"/>
      <c r="L88" s="54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hidden="1" s="2" customFormat="1" ht="12" customHeight="1">
      <c r="A89" s="37"/>
      <c r="B89" s="38"/>
      <c r="C89" s="31" t="s">
        <v>20</v>
      </c>
      <c r="D89" s="37"/>
      <c r="E89" s="37"/>
      <c r="F89" s="26" t="str">
        <f>F12</f>
        <v xml:space="preserve"> </v>
      </c>
      <c r="G89" s="37"/>
      <c r="H89" s="37"/>
      <c r="I89" s="31" t="s">
        <v>22</v>
      </c>
      <c r="J89" s="68" t="str">
        <f>IF(J12="","",J12)</f>
        <v>5. 9. 2023</v>
      </c>
      <c r="K89" s="37"/>
      <c r="L89" s="54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hidden="1" s="2" customFormat="1" ht="6.96" customHeight="1">
      <c r="A90" s="37"/>
      <c r="B90" s="38"/>
      <c r="C90" s="37"/>
      <c r="D90" s="37"/>
      <c r="E90" s="37"/>
      <c r="F90" s="37"/>
      <c r="G90" s="37"/>
      <c r="H90" s="37"/>
      <c r="I90" s="37"/>
      <c r="J90" s="37"/>
      <c r="K90" s="37"/>
      <c r="L90" s="54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hidden="1" s="2" customFormat="1" ht="25.65" customHeight="1">
      <c r="A91" s="37"/>
      <c r="B91" s="38"/>
      <c r="C91" s="31" t="s">
        <v>24</v>
      </c>
      <c r="D91" s="37"/>
      <c r="E91" s="37"/>
      <c r="F91" s="26" t="str">
        <f>E15</f>
        <v>Povodí Odry, státní podnik</v>
      </c>
      <c r="G91" s="37"/>
      <c r="H91" s="37"/>
      <c r="I91" s="31" t="s">
        <v>30</v>
      </c>
      <c r="J91" s="35" t="str">
        <f>E21</f>
        <v>Lesprojekt Krnov s.r.o.</v>
      </c>
      <c r="K91" s="37"/>
      <c r="L91" s="54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hidden="1" s="2" customFormat="1" ht="15.15" customHeight="1">
      <c r="A92" s="37"/>
      <c r="B92" s="38"/>
      <c r="C92" s="31" t="s">
        <v>28</v>
      </c>
      <c r="D92" s="37"/>
      <c r="E92" s="37"/>
      <c r="F92" s="26" t="str">
        <f>IF(E18="","",E18)</f>
        <v>Vyplň údaj</v>
      </c>
      <c r="G92" s="37"/>
      <c r="H92" s="37"/>
      <c r="I92" s="31" t="s">
        <v>33</v>
      </c>
      <c r="J92" s="35" t="str">
        <f>E24</f>
        <v>Ondřej Halaška</v>
      </c>
      <c r="K92" s="37"/>
      <c r="L92" s="54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hidden="1" s="2" customFormat="1" ht="10.32" customHeight="1">
      <c r="A93" s="37"/>
      <c r="B93" s="38"/>
      <c r="C93" s="37"/>
      <c r="D93" s="37"/>
      <c r="E93" s="37"/>
      <c r="F93" s="37"/>
      <c r="G93" s="37"/>
      <c r="H93" s="37"/>
      <c r="I93" s="37"/>
      <c r="J93" s="37"/>
      <c r="K93" s="37"/>
      <c r="L93" s="54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hidden="1" s="2" customFormat="1" ht="29.28" customHeight="1">
      <c r="A94" s="37"/>
      <c r="B94" s="38"/>
      <c r="C94" s="137" t="s">
        <v>109</v>
      </c>
      <c r="D94" s="129"/>
      <c r="E94" s="129"/>
      <c r="F94" s="129"/>
      <c r="G94" s="129"/>
      <c r="H94" s="129"/>
      <c r="I94" s="129"/>
      <c r="J94" s="138" t="s">
        <v>110</v>
      </c>
      <c r="K94" s="129"/>
      <c r="L94" s="54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hidden="1" s="2" customFormat="1" ht="10.32" customHeight="1">
      <c r="A95" s="37"/>
      <c r="B95" s="38"/>
      <c r="C95" s="37"/>
      <c r="D95" s="37"/>
      <c r="E95" s="37"/>
      <c r="F95" s="37"/>
      <c r="G95" s="37"/>
      <c r="H95" s="37"/>
      <c r="I95" s="37"/>
      <c r="J95" s="37"/>
      <c r="K95" s="37"/>
      <c r="L95" s="54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hidden="1" s="2" customFormat="1" ht="22.8" customHeight="1">
      <c r="A96" s="37"/>
      <c r="B96" s="38"/>
      <c r="C96" s="139" t="s">
        <v>111</v>
      </c>
      <c r="D96" s="37"/>
      <c r="E96" s="37"/>
      <c r="F96" s="37"/>
      <c r="G96" s="37"/>
      <c r="H96" s="37"/>
      <c r="I96" s="37"/>
      <c r="J96" s="95">
        <f>J123</f>
        <v>0</v>
      </c>
      <c r="K96" s="37"/>
      <c r="L96" s="54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8" t="s">
        <v>112</v>
      </c>
    </row>
    <row r="97" hidden="1" s="9" customFormat="1" ht="24.96" customHeight="1">
      <c r="A97" s="9"/>
      <c r="B97" s="140"/>
      <c r="C97" s="9"/>
      <c r="D97" s="141" t="s">
        <v>113</v>
      </c>
      <c r="E97" s="142"/>
      <c r="F97" s="142"/>
      <c r="G97" s="142"/>
      <c r="H97" s="142"/>
      <c r="I97" s="142"/>
      <c r="J97" s="143">
        <f>J124</f>
        <v>0</v>
      </c>
      <c r="K97" s="9"/>
      <c r="L97" s="140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hidden="1" s="10" customFormat="1" ht="19.92" customHeight="1">
      <c r="A98" s="10"/>
      <c r="B98" s="144"/>
      <c r="C98" s="10"/>
      <c r="D98" s="145" t="s">
        <v>114</v>
      </c>
      <c r="E98" s="146"/>
      <c r="F98" s="146"/>
      <c r="G98" s="146"/>
      <c r="H98" s="146"/>
      <c r="I98" s="146"/>
      <c r="J98" s="147">
        <f>J125</f>
        <v>0</v>
      </c>
      <c r="K98" s="10"/>
      <c r="L98" s="144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hidden="1" s="10" customFormat="1" ht="19.92" customHeight="1">
      <c r="A99" s="10"/>
      <c r="B99" s="144"/>
      <c r="C99" s="10"/>
      <c r="D99" s="145" t="s">
        <v>115</v>
      </c>
      <c r="E99" s="146"/>
      <c r="F99" s="146"/>
      <c r="G99" s="146"/>
      <c r="H99" s="146"/>
      <c r="I99" s="146"/>
      <c r="J99" s="147">
        <f>J161</f>
        <v>0</v>
      </c>
      <c r="K99" s="10"/>
      <c r="L99" s="144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hidden="1" s="10" customFormat="1" ht="19.92" customHeight="1">
      <c r="A100" s="10"/>
      <c r="B100" s="144"/>
      <c r="C100" s="10"/>
      <c r="D100" s="145" t="s">
        <v>116</v>
      </c>
      <c r="E100" s="146"/>
      <c r="F100" s="146"/>
      <c r="G100" s="146"/>
      <c r="H100" s="146"/>
      <c r="I100" s="146"/>
      <c r="J100" s="147">
        <f>J171</f>
        <v>0</v>
      </c>
      <c r="K100" s="10"/>
      <c r="L100" s="144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hidden="1" s="10" customFormat="1" ht="19.92" customHeight="1">
      <c r="A101" s="10"/>
      <c r="B101" s="144"/>
      <c r="C101" s="10"/>
      <c r="D101" s="145" t="s">
        <v>117</v>
      </c>
      <c r="E101" s="146"/>
      <c r="F101" s="146"/>
      <c r="G101" s="146"/>
      <c r="H101" s="146"/>
      <c r="I101" s="146"/>
      <c r="J101" s="147">
        <f>J183</f>
        <v>0</v>
      </c>
      <c r="K101" s="10"/>
      <c r="L101" s="144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hidden="1" s="10" customFormat="1" ht="19.92" customHeight="1">
      <c r="A102" s="10"/>
      <c r="B102" s="144"/>
      <c r="C102" s="10"/>
      <c r="D102" s="145" t="s">
        <v>118</v>
      </c>
      <c r="E102" s="146"/>
      <c r="F102" s="146"/>
      <c r="G102" s="146"/>
      <c r="H102" s="146"/>
      <c r="I102" s="146"/>
      <c r="J102" s="147">
        <f>J202</f>
        <v>0</v>
      </c>
      <c r="K102" s="10"/>
      <c r="L102" s="144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hidden="1" s="10" customFormat="1" ht="19.92" customHeight="1">
      <c r="A103" s="10"/>
      <c r="B103" s="144"/>
      <c r="C103" s="10"/>
      <c r="D103" s="145" t="s">
        <v>119</v>
      </c>
      <c r="E103" s="146"/>
      <c r="F103" s="146"/>
      <c r="G103" s="146"/>
      <c r="H103" s="146"/>
      <c r="I103" s="146"/>
      <c r="J103" s="147">
        <f>J215</f>
        <v>0</v>
      </c>
      <c r="K103" s="10"/>
      <c r="L103" s="144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hidden="1" s="2" customFormat="1" ht="21.84" customHeight="1">
      <c r="A104" s="37"/>
      <c r="B104" s="38"/>
      <c r="C104" s="37"/>
      <c r="D104" s="37"/>
      <c r="E104" s="37"/>
      <c r="F104" s="37"/>
      <c r="G104" s="37"/>
      <c r="H104" s="37"/>
      <c r="I104" s="37"/>
      <c r="J104" s="37"/>
      <c r="K104" s="37"/>
      <c r="L104" s="54"/>
      <c r="S104" s="37"/>
      <c r="T104" s="37"/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</row>
    <row r="105" hidden="1" s="2" customFormat="1" ht="6.96" customHeight="1">
      <c r="A105" s="37"/>
      <c r="B105" s="59"/>
      <c r="C105" s="60"/>
      <c r="D105" s="60"/>
      <c r="E105" s="60"/>
      <c r="F105" s="60"/>
      <c r="G105" s="60"/>
      <c r="H105" s="60"/>
      <c r="I105" s="60"/>
      <c r="J105" s="60"/>
      <c r="K105" s="60"/>
      <c r="L105" s="54"/>
      <c r="S105" s="37"/>
      <c r="T105" s="37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</row>
    <row r="106" hidden="1"/>
    <row r="107" hidden="1"/>
    <row r="108" hidden="1"/>
    <row r="109" s="2" customFormat="1" ht="6.96" customHeight="1">
      <c r="A109" s="37"/>
      <c r="B109" s="61"/>
      <c r="C109" s="62"/>
      <c r="D109" s="62"/>
      <c r="E109" s="62"/>
      <c r="F109" s="62"/>
      <c r="G109" s="62"/>
      <c r="H109" s="62"/>
      <c r="I109" s="62"/>
      <c r="J109" s="62"/>
      <c r="K109" s="62"/>
      <c r="L109" s="54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24.96" customHeight="1">
      <c r="A110" s="37"/>
      <c r="B110" s="38"/>
      <c r="C110" s="22" t="s">
        <v>120</v>
      </c>
      <c r="D110" s="37"/>
      <c r="E110" s="37"/>
      <c r="F110" s="37"/>
      <c r="G110" s="37"/>
      <c r="H110" s="37"/>
      <c r="I110" s="37"/>
      <c r="J110" s="37"/>
      <c r="K110" s="37"/>
      <c r="L110" s="54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6.96" customHeight="1">
      <c r="A111" s="37"/>
      <c r="B111" s="38"/>
      <c r="C111" s="37"/>
      <c r="D111" s="37"/>
      <c r="E111" s="37"/>
      <c r="F111" s="37"/>
      <c r="G111" s="37"/>
      <c r="H111" s="37"/>
      <c r="I111" s="37"/>
      <c r="J111" s="37"/>
      <c r="K111" s="37"/>
      <c r="L111" s="54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12" customHeight="1">
      <c r="A112" s="37"/>
      <c r="B112" s="38"/>
      <c r="C112" s="31" t="s">
        <v>16</v>
      </c>
      <c r="D112" s="37"/>
      <c r="E112" s="37"/>
      <c r="F112" s="37"/>
      <c r="G112" s="37"/>
      <c r="H112" s="37"/>
      <c r="I112" s="37"/>
      <c r="J112" s="37"/>
      <c r="K112" s="37"/>
      <c r="L112" s="54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16.5" customHeight="1">
      <c r="A113" s="37"/>
      <c r="B113" s="38"/>
      <c r="C113" s="37"/>
      <c r="D113" s="37"/>
      <c r="E113" s="121" t="str">
        <f>E7</f>
        <v>Opavice „R – Chomýž hr. znak 96/1, km 4,750</v>
      </c>
      <c r="F113" s="31"/>
      <c r="G113" s="31"/>
      <c r="H113" s="31"/>
      <c r="I113" s="37"/>
      <c r="J113" s="37"/>
      <c r="K113" s="37"/>
      <c r="L113" s="54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12" customHeight="1">
      <c r="A114" s="37"/>
      <c r="B114" s="38"/>
      <c r="C114" s="31" t="s">
        <v>104</v>
      </c>
      <c r="D114" s="37"/>
      <c r="E114" s="37"/>
      <c r="F114" s="37"/>
      <c r="G114" s="37"/>
      <c r="H114" s="37"/>
      <c r="I114" s="37"/>
      <c r="J114" s="37"/>
      <c r="K114" s="37"/>
      <c r="L114" s="54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16.5" customHeight="1">
      <c r="A115" s="37"/>
      <c r="B115" s="38"/>
      <c r="C115" s="37"/>
      <c r="D115" s="37"/>
      <c r="E115" s="66" t="str">
        <f>E9</f>
        <v>SO 01 - Udržovací práce</v>
      </c>
      <c r="F115" s="37"/>
      <c r="G115" s="37"/>
      <c r="H115" s="37"/>
      <c r="I115" s="37"/>
      <c r="J115" s="37"/>
      <c r="K115" s="37"/>
      <c r="L115" s="54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6.96" customHeight="1">
      <c r="A116" s="37"/>
      <c r="B116" s="38"/>
      <c r="C116" s="37"/>
      <c r="D116" s="37"/>
      <c r="E116" s="37"/>
      <c r="F116" s="37"/>
      <c r="G116" s="37"/>
      <c r="H116" s="37"/>
      <c r="I116" s="37"/>
      <c r="J116" s="37"/>
      <c r="K116" s="37"/>
      <c r="L116" s="54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2" customHeight="1">
      <c r="A117" s="37"/>
      <c r="B117" s="38"/>
      <c r="C117" s="31" t="s">
        <v>20</v>
      </c>
      <c r="D117" s="37"/>
      <c r="E117" s="37"/>
      <c r="F117" s="26" t="str">
        <f>F12</f>
        <v xml:space="preserve"> </v>
      </c>
      <c r="G117" s="37"/>
      <c r="H117" s="37"/>
      <c r="I117" s="31" t="s">
        <v>22</v>
      </c>
      <c r="J117" s="68" t="str">
        <f>IF(J12="","",J12)</f>
        <v>5. 9. 2023</v>
      </c>
      <c r="K117" s="37"/>
      <c r="L117" s="54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6.96" customHeight="1">
      <c r="A118" s="37"/>
      <c r="B118" s="38"/>
      <c r="C118" s="37"/>
      <c r="D118" s="37"/>
      <c r="E118" s="37"/>
      <c r="F118" s="37"/>
      <c r="G118" s="37"/>
      <c r="H118" s="37"/>
      <c r="I118" s="37"/>
      <c r="J118" s="37"/>
      <c r="K118" s="37"/>
      <c r="L118" s="54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25.65" customHeight="1">
      <c r="A119" s="37"/>
      <c r="B119" s="38"/>
      <c r="C119" s="31" t="s">
        <v>24</v>
      </c>
      <c r="D119" s="37"/>
      <c r="E119" s="37"/>
      <c r="F119" s="26" t="str">
        <f>E15</f>
        <v>Povodí Odry, státní podnik</v>
      </c>
      <c r="G119" s="37"/>
      <c r="H119" s="37"/>
      <c r="I119" s="31" t="s">
        <v>30</v>
      </c>
      <c r="J119" s="35" t="str">
        <f>E21</f>
        <v>Lesprojekt Krnov s.r.o.</v>
      </c>
      <c r="K119" s="37"/>
      <c r="L119" s="54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15.15" customHeight="1">
      <c r="A120" s="37"/>
      <c r="B120" s="38"/>
      <c r="C120" s="31" t="s">
        <v>28</v>
      </c>
      <c r="D120" s="37"/>
      <c r="E120" s="37"/>
      <c r="F120" s="26" t="str">
        <f>IF(E18="","",E18)</f>
        <v>Vyplň údaj</v>
      </c>
      <c r="G120" s="37"/>
      <c r="H120" s="37"/>
      <c r="I120" s="31" t="s">
        <v>33</v>
      </c>
      <c r="J120" s="35" t="str">
        <f>E24</f>
        <v>Ondřej Halaška</v>
      </c>
      <c r="K120" s="37"/>
      <c r="L120" s="54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10.32" customHeight="1">
      <c r="A121" s="37"/>
      <c r="B121" s="38"/>
      <c r="C121" s="37"/>
      <c r="D121" s="37"/>
      <c r="E121" s="37"/>
      <c r="F121" s="37"/>
      <c r="G121" s="37"/>
      <c r="H121" s="37"/>
      <c r="I121" s="37"/>
      <c r="J121" s="37"/>
      <c r="K121" s="37"/>
      <c r="L121" s="54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11" customFormat="1" ht="29.28" customHeight="1">
      <c r="A122" s="148"/>
      <c r="B122" s="149"/>
      <c r="C122" s="150" t="s">
        <v>121</v>
      </c>
      <c r="D122" s="151" t="s">
        <v>61</v>
      </c>
      <c r="E122" s="151" t="s">
        <v>57</v>
      </c>
      <c r="F122" s="151" t="s">
        <v>58</v>
      </c>
      <c r="G122" s="151" t="s">
        <v>122</v>
      </c>
      <c r="H122" s="151" t="s">
        <v>123</v>
      </c>
      <c r="I122" s="151" t="s">
        <v>124</v>
      </c>
      <c r="J122" s="151" t="s">
        <v>110</v>
      </c>
      <c r="K122" s="152" t="s">
        <v>125</v>
      </c>
      <c r="L122" s="153"/>
      <c r="M122" s="85" t="s">
        <v>1</v>
      </c>
      <c r="N122" s="86" t="s">
        <v>40</v>
      </c>
      <c r="O122" s="86" t="s">
        <v>126</v>
      </c>
      <c r="P122" s="86" t="s">
        <v>127</v>
      </c>
      <c r="Q122" s="86" t="s">
        <v>128</v>
      </c>
      <c r="R122" s="86" t="s">
        <v>129</v>
      </c>
      <c r="S122" s="86" t="s">
        <v>130</v>
      </c>
      <c r="T122" s="87" t="s">
        <v>131</v>
      </c>
      <c r="U122" s="148"/>
      <c r="V122" s="148"/>
      <c r="W122" s="148"/>
      <c r="X122" s="148"/>
      <c r="Y122" s="148"/>
      <c r="Z122" s="148"/>
      <c r="AA122" s="148"/>
      <c r="AB122" s="148"/>
      <c r="AC122" s="148"/>
      <c r="AD122" s="148"/>
      <c r="AE122" s="148"/>
    </row>
    <row r="123" s="2" customFormat="1" ht="22.8" customHeight="1">
      <c r="A123" s="37"/>
      <c r="B123" s="38"/>
      <c r="C123" s="92" t="s">
        <v>132</v>
      </c>
      <c r="D123" s="37"/>
      <c r="E123" s="37"/>
      <c r="F123" s="37"/>
      <c r="G123" s="37"/>
      <c r="H123" s="37"/>
      <c r="I123" s="37"/>
      <c r="J123" s="154">
        <f>BK123</f>
        <v>0</v>
      </c>
      <c r="K123" s="37"/>
      <c r="L123" s="38"/>
      <c r="M123" s="88"/>
      <c r="N123" s="72"/>
      <c r="O123" s="89"/>
      <c r="P123" s="155">
        <f>P124</f>
        <v>0</v>
      </c>
      <c r="Q123" s="89"/>
      <c r="R123" s="155">
        <f>R124</f>
        <v>45.576932559999996</v>
      </c>
      <c r="S123" s="89"/>
      <c r="T123" s="156">
        <f>T124</f>
        <v>24.247688000000004</v>
      </c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T123" s="18" t="s">
        <v>75</v>
      </c>
      <c r="AU123" s="18" t="s">
        <v>112</v>
      </c>
      <c r="BK123" s="157">
        <f>BK124</f>
        <v>0</v>
      </c>
    </row>
    <row r="124" s="12" customFormat="1" ht="25.92" customHeight="1">
      <c r="A124" s="12"/>
      <c r="B124" s="158"/>
      <c r="C124" s="12"/>
      <c r="D124" s="159" t="s">
        <v>75</v>
      </c>
      <c r="E124" s="160" t="s">
        <v>133</v>
      </c>
      <c r="F124" s="160" t="s">
        <v>134</v>
      </c>
      <c r="G124" s="12"/>
      <c r="H124" s="12"/>
      <c r="I124" s="161"/>
      <c r="J124" s="162">
        <f>BK124</f>
        <v>0</v>
      </c>
      <c r="K124" s="12"/>
      <c r="L124" s="158"/>
      <c r="M124" s="163"/>
      <c r="N124" s="164"/>
      <c r="O124" s="164"/>
      <c r="P124" s="165">
        <f>P125+P161+P171+P183+P202+P215</f>
        <v>0</v>
      </c>
      <c r="Q124" s="164"/>
      <c r="R124" s="165">
        <f>R125+R161+R171+R183+R202+R215</f>
        <v>45.576932559999996</v>
      </c>
      <c r="S124" s="164"/>
      <c r="T124" s="166">
        <f>T125+T161+T171+T183+T202+T215</f>
        <v>24.247688000000004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159" t="s">
        <v>84</v>
      </c>
      <c r="AT124" s="167" t="s">
        <v>75</v>
      </c>
      <c r="AU124" s="167" t="s">
        <v>76</v>
      </c>
      <c r="AY124" s="159" t="s">
        <v>135</v>
      </c>
      <c r="BK124" s="168">
        <f>BK125+BK161+BK171+BK183+BK202+BK215</f>
        <v>0</v>
      </c>
    </row>
    <row r="125" s="12" customFormat="1" ht="22.8" customHeight="1">
      <c r="A125" s="12"/>
      <c r="B125" s="158"/>
      <c r="C125" s="12"/>
      <c r="D125" s="159" t="s">
        <v>75</v>
      </c>
      <c r="E125" s="169" t="s">
        <v>84</v>
      </c>
      <c r="F125" s="169" t="s">
        <v>136</v>
      </c>
      <c r="G125" s="12"/>
      <c r="H125" s="12"/>
      <c r="I125" s="161"/>
      <c r="J125" s="170">
        <f>BK125</f>
        <v>0</v>
      </c>
      <c r="K125" s="12"/>
      <c r="L125" s="158"/>
      <c r="M125" s="163"/>
      <c r="N125" s="164"/>
      <c r="O125" s="164"/>
      <c r="P125" s="165">
        <f>SUM(P126:P160)</f>
        <v>0</v>
      </c>
      <c r="Q125" s="164"/>
      <c r="R125" s="165">
        <f>SUM(R126:R160)</f>
        <v>0</v>
      </c>
      <c r="S125" s="164"/>
      <c r="T125" s="166">
        <f>SUM(T126:T160)</f>
        <v>9.6995000000000005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159" t="s">
        <v>84</v>
      </c>
      <c r="AT125" s="167" t="s">
        <v>75</v>
      </c>
      <c r="AU125" s="167" t="s">
        <v>84</v>
      </c>
      <c r="AY125" s="159" t="s">
        <v>135</v>
      </c>
      <c r="BK125" s="168">
        <f>SUM(BK126:BK160)</f>
        <v>0</v>
      </c>
    </row>
    <row r="126" s="2" customFormat="1" ht="24.15" customHeight="1">
      <c r="A126" s="37"/>
      <c r="B126" s="171"/>
      <c r="C126" s="172" t="s">
        <v>84</v>
      </c>
      <c r="D126" s="172" t="s">
        <v>137</v>
      </c>
      <c r="E126" s="173" t="s">
        <v>138</v>
      </c>
      <c r="F126" s="174" t="s">
        <v>139</v>
      </c>
      <c r="G126" s="175" t="s">
        <v>140</v>
      </c>
      <c r="H126" s="176">
        <v>1</v>
      </c>
      <c r="I126" s="177"/>
      <c r="J126" s="178">
        <f>ROUND(I126*H126,2)</f>
        <v>0</v>
      </c>
      <c r="K126" s="174" t="s">
        <v>141</v>
      </c>
      <c r="L126" s="38"/>
      <c r="M126" s="179" t="s">
        <v>1</v>
      </c>
      <c r="N126" s="180" t="s">
        <v>41</v>
      </c>
      <c r="O126" s="76"/>
      <c r="P126" s="181">
        <f>O126*H126</f>
        <v>0</v>
      </c>
      <c r="Q126" s="181">
        <v>0</v>
      </c>
      <c r="R126" s="181">
        <f>Q126*H126</f>
        <v>0</v>
      </c>
      <c r="S126" s="181">
        <v>0</v>
      </c>
      <c r="T126" s="182">
        <f>S126*H126</f>
        <v>0</v>
      </c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R126" s="183" t="s">
        <v>142</v>
      </c>
      <c r="AT126" s="183" t="s">
        <v>137</v>
      </c>
      <c r="AU126" s="183" t="s">
        <v>86</v>
      </c>
      <c r="AY126" s="18" t="s">
        <v>135</v>
      </c>
      <c r="BE126" s="184">
        <f>IF(N126="základní",J126,0)</f>
        <v>0</v>
      </c>
      <c r="BF126" s="184">
        <f>IF(N126="snížená",J126,0)</f>
        <v>0</v>
      </c>
      <c r="BG126" s="184">
        <f>IF(N126="zákl. přenesená",J126,0)</f>
        <v>0</v>
      </c>
      <c r="BH126" s="184">
        <f>IF(N126="sníž. přenesená",J126,0)</f>
        <v>0</v>
      </c>
      <c r="BI126" s="184">
        <f>IF(N126="nulová",J126,0)</f>
        <v>0</v>
      </c>
      <c r="BJ126" s="18" t="s">
        <v>84</v>
      </c>
      <c r="BK126" s="184">
        <f>ROUND(I126*H126,2)</f>
        <v>0</v>
      </c>
      <c r="BL126" s="18" t="s">
        <v>142</v>
      </c>
      <c r="BM126" s="183" t="s">
        <v>143</v>
      </c>
    </row>
    <row r="127" s="2" customFormat="1">
      <c r="A127" s="37"/>
      <c r="B127" s="38"/>
      <c r="C127" s="37"/>
      <c r="D127" s="185" t="s">
        <v>144</v>
      </c>
      <c r="E127" s="37"/>
      <c r="F127" s="186" t="s">
        <v>145</v>
      </c>
      <c r="G127" s="37"/>
      <c r="H127" s="37"/>
      <c r="I127" s="187"/>
      <c r="J127" s="37"/>
      <c r="K127" s="37"/>
      <c r="L127" s="38"/>
      <c r="M127" s="188"/>
      <c r="N127" s="189"/>
      <c r="O127" s="76"/>
      <c r="P127" s="76"/>
      <c r="Q127" s="76"/>
      <c r="R127" s="76"/>
      <c r="S127" s="76"/>
      <c r="T127" s="77"/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T127" s="18" t="s">
        <v>144</v>
      </c>
      <c r="AU127" s="18" t="s">
        <v>86</v>
      </c>
    </row>
    <row r="128" s="13" customFormat="1">
      <c r="A128" s="13"/>
      <c r="B128" s="190"/>
      <c r="C128" s="13"/>
      <c r="D128" s="185" t="s">
        <v>146</v>
      </c>
      <c r="E128" s="191" t="s">
        <v>1</v>
      </c>
      <c r="F128" s="192" t="s">
        <v>147</v>
      </c>
      <c r="G128" s="13"/>
      <c r="H128" s="191" t="s">
        <v>1</v>
      </c>
      <c r="I128" s="193"/>
      <c r="J128" s="13"/>
      <c r="K128" s="13"/>
      <c r="L128" s="190"/>
      <c r="M128" s="194"/>
      <c r="N128" s="195"/>
      <c r="O128" s="195"/>
      <c r="P128" s="195"/>
      <c r="Q128" s="195"/>
      <c r="R128" s="195"/>
      <c r="S128" s="195"/>
      <c r="T128" s="196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191" t="s">
        <v>146</v>
      </c>
      <c r="AU128" s="191" t="s">
        <v>86</v>
      </c>
      <c r="AV128" s="13" t="s">
        <v>84</v>
      </c>
      <c r="AW128" s="13" t="s">
        <v>32</v>
      </c>
      <c r="AX128" s="13" t="s">
        <v>76</v>
      </c>
      <c r="AY128" s="191" t="s">
        <v>135</v>
      </c>
    </row>
    <row r="129" s="14" customFormat="1">
      <c r="A129" s="14"/>
      <c r="B129" s="197"/>
      <c r="C129" s="14"/>
      <c r="D129" s="185" t="s">
        <v>146</v>
      </c>
      <c r="E129" s="198" t="s">
        <v>1</v>
      </c>
      <c r="F129" s="199" t="s">
        <v>84</v>
      </c>
      <c r="G129" s="14"/>
      <c r="H129" s="200">
        <v>1</v>
      </c>
      <c r="I129" s="201"/>
      <c r="J129" s="14"/>
      <c r="K129" s="14"/>
      <c r="L129" s="197"/>
      <c r="M129" s="202"/>
      <c r="N129" s="203"/>
      <c r="O129" s="203"/>
      <c r="P129" s="203"/>
      <c r="Q129" s="203"/>
      <c r="R129" s="203"/>
      <c r="S129" s="203"/>
      <c r="T129" s="204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198" t="s">
        <v>146</v>
      </c>
      <c r="AU129" s="198" t="s">
        <v>86</v>
      </c>
      <c r="AV129" s="14" t="s">
        <v>86</v>
      </c>
      <c r="AW129" s="14" t="s">
        <v>32</v>
      </c>
      <c r="AX129" s="14" t="s">
        <v>84</v>
      </c>
      <c r="AY129" s="198" t="s">
        <v>135</v>
      </c>
    </row>
    <row r="130" s="2" customFormat="1" ht="24.15" customHeight="1">
      <c r="A130" s="37"/>
      <c r="B130" s="171"/>
      <c r="C130" s="172" t="s">
        <v>86</v>
      </c>
      <c r="D130" s="172" t="s">
        <v>137</v>
      </c>
      <c r="E130" s="173" t="s">
        <v>148</v>
      </c>
      <c r="F130" s="174" t="s">
        <v>149</v>
      </c>
      <c r="G130" s="175" t="s">
        <v>150</v>
      </c>
      <c r="H130" s="176">
        <v>5.1050000000000004</v>
      </c>
      <c r="I130" s="177"/>
      <c r="J130" s="178">
        <f>ROUND(I130*H130,2)</f>
        <v>0</v>
      </c>
      <c r="K130" s="174" t="s">
        <v>151</v>
      </c>
      <c r="L130" s="38"/>
      <c r="M130" s="179" t="s">
        <v>1</v>
      </c>
      <c r="N130" s="180" t="s">
        <v>41</v>
      </c>
      <c r="O130" s="76"/>
      <c r="P130" s="181">
        <f>O130*H130</f>
        <v>0</v>
      </c>
      <c r="Q130" s="181">
        <v>0</v>
      </c>
      <c r="R130" s="181">
        <f>Q130*H130</f>
        <v>0</v>
      </c>
      <c r="S130" s="181">
        <v>1.8999999999999999</v>
      </c>
      <c r="T130" s="182">
        <f>S130*H130</f>
        <v>9.6995000000000005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R130" s="183" t="s">
        <v>142</v>
      </c>
      <c r="AT130" s="183" t="s">
        <v>137</v>
      </c>
      <c r="AU130" s="183" t="s">
        <v>86</v>
      </c>
      <c r="AY130" s="18" t="s">
        <v>135</v>
      </c>
      <c r="BE130" s="184">
        <f>IF(N130="základní",J130,0)</f>
        <v>0</v>
      </c>
      <c r="BF130" s="184">
        <f>IF(N130="snížená",J130,0)</f>
        <v>0</v>
      </c>
      <c r="BG130" s="184">
        <f>IF(N130="zákl. přenesená",J130,0)</f>
        <v>0</v>
      </c>
      <c r="BH130" s="184">
        <f>IF(N130="sníž. přenesená",J130,0)</f>
        <v>0</v>
      </c>
      <c r="BI130" s="184">
        <f>IF(N130="nulová",J130,0)</f>
        <v>0</v>
      </c>
      <c r="BJ130" s="18" t="s">
        <v>84</v>
      </c>
      <c r="BK130" s="184">
        <f>ROUND(I130*H130,2)</f>
        <v>0</v>
      </c>
      <c r="BL130" s="18" t="s">
        <v>142</v>
      </c>
      <c r="BM130" s="183" t="s">
        <v>152</v>
      </c>
    </row>
    <row r="131" s="2" customFormat="1">
      <c r="A131" s="37"/>
      <c r="B131" s="38"/>
      <c r="C131" s="37"/>
      <c r="D131" s="185" t="s">
        <v>144</v>
      </c>
      <c r="E131" s="37"/>
      <c r="F131" s="186" t="s">
        <v>153</v>
      </c>
      <c r="G131" s="37"/>
      <c r="H131" s="37"/>
      <c r="I131" s="187"/>
      <c r="J131" s="37"/>
      <c r="K131" s="37"/>
      <c r="L131" s="38"/>
      <c r="M131" s="188"/>
      <c r="N131" s="189"/>
      <c r="O131" s="76"/>
      <c r="P131" s="76"/>
      <c r="Q131" s="76"/>
      <c r="R131" s="76"/>
      <c r="S131" s="76"/>
      <c r="T131" s="77"/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T131" s="18" t="s">
        <v>144</v>
      </c>
      <c r="AU131" s="18" t="s">
        <v>86</v>
      </c>
    </row>
    <row r="132" s="13" customFormat="1">
      <c r="A132" s="13"/>
      <c r="B132" s="190"/>
      <c r="C132" s="13"/>
      <c r="D132" s="185" t="s">
        <v>146</v>
      </c>
      <c r="E132" s="191" t="s">
        <v>1</v>
      </c>
      <c r="F132" s="192" t="s">
        <v>154</v>
      </c>
      <c r="G132" s="13"/>
      <c r="H132" s="191" t="s">
        <v>1</v>
      </c>
      <c r="I132" s="193"/>
      <c r="J132" s="13"/>
      <c r="K132" s="13"/>
      <c r="L132" s="190"/>
      <c r="M132" s="194"/>
      <c r="N132" s="195"/>
      <c r="O132" s="195"/>
      <c r="P132" s="195"/>
      <c r="Q132" s="195"/>
      <c r="R132" s="195"/>
      <c r="S132" s="195"/>
      <c r="T132" s="196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191" t="s">
        <v>146</v>
      </c>
      <c r="AU132" s="191" t="s">
        <v>86</v>
      </c>
      <c r="AV132" s="13" t="s">
        <v>84</v>
      </c>
      <c r="AW132" s="13" t="s">
        <v>32</v>
      </c>
      <c r="AX132" s="13" t="s">
        <v>76</v>
      </c>
      <c r="AY132" s="191" t="s">
        <v>135</v>
      </c>
    </row>
    <row r="133" s="14" customFormat="1">
      <c r="A133" s="14"/>
      <c r="B133" s="197"/>
      <c r="C133" s="14"/>
      <c r="D133" s="185" t="s">
        <v>146</v>
      </c>
      <c r="E133" s="198" t="s">
        <v>96</v>
      </c>
      <c r="F133" s="199" t="s">
        <v>155</v>
      </c>
      <c r="G133" s="14"/>
      <c r="H133" s="200">
        <v>5.1050000000000004</v>
      </c>
      <c r="I133" s="201"/>
      <c r="J133" s="14"/>
      <c r="K133" s="14"/>
      <c r="L133" s="197"/>
      <c r="M133" s="202"/>
      <c r="N133" s="203"/>
      <c r="O133" s="203"/>
      <c r="P133" s="203"/>
      <c r="Q133" s="203"/>
      <c r="R133" s="203"/>
      <c r="S133" s="203"/>
      <c r="T133" s="204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198" t="s">
        <v>146</v>
      </c>
      <c r="AU133" s="198" t="s">
        <v>86</v>
      </c>
      <c r="AV133" s="14" t="s">
        <v>86</v>
      </c>
      <c r="AW133" s="14" t="s">
        <v>32</v>
      </c>
      <c r="AX133" s="14" t="s">
        <v>84</v>
      </c>
      <c r="AY133" s="198" t="s">
        <v>135</v>
      </c>
    </row>
    <row r="134" s="2" customFormat="1" ht="24.15" customHeight="1">
      <c r="A134" s="37"/>
      <c r="B134" s="171"/>
      <c r="C134" s="172" t="s">
        <v>99</v>
      </c>
      <c r="D134" s="172" t="s">
        <v>137</v>
      </c>
      <c r="E134" s="173" t="s">
        <v>156</v>
      </c>
      <c r="F134" s="174" t="s">
        <v>157</v>
      </c>
      <c r="G134" s="175" t="s">
        <v>150</v>
      </c>
      <c r="H134" s="176">
        <v>24.449999999999999</v>
      </c>
      <c r="I134" s="177"/>
      <c r="J134" s="178">
        <f>ROUND(I134*H134,2)</f>
        <v>0</v>
      </c>
      <c r="K134" s="174" t="s">
        <v>151</v>
      </c>
      <c r="L134" s="38"/>
      <c r="M134" s="179" t="s">
        <v>1</v>
      </c>
      <c r="N134" s="180" t="s">
        <v>41</v>
      </c>
      <c r="O134" s="76"/>
      <c r="P134" s="181">
        <f>O134*H134</f>
        <v>0</v>
      </c>
      <c r="Q134" s="181">
        <v>0</v>
      </c>
      <c r="R134" s="181">
        <f>Q134*H134</f>
        <v>0</v>
      </c>
      <c r="S134" s="181">
        <v>0</v>
      </c>
      <c r="T134" s="182">
        <f>S134*H134</f>
        <v>0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183" t="s">
        <v>142</v>
      </c>
      <c r="AT134" s="183" t="s">
        <v>137</v>
      </c>
      <c r="AU134" s="183" t="s">
        <v>86</v>
      </c>
      <c r="AY134" s="18" t="s">
        <v>135</v>
      </c>
      <c r="BE134" s="184">
        <f>IF(N134="základní",J134,0)</f>
        <v>0</v>
      </c>
      <c r="BF134" s="184">
        <f>IF(N134="snížená",J134,0)</f>
        <v>0</v>
      </c>
      <c r="BG134" s="184">
        <f>IF(N134="zákl. přenesená",J134,0)</f>
        <v>0</v>
      </c>
      <c r="BH134" s="184">
        <f>IF(N134="sníž. přenesená",J134,0)</f>
        <v>0</v>
      </c>
      <c r="BI134" s="184">
        <f>IF(N134="nulová",J134,0)</f>
        <v>0</v>
      </c>
      <c r="BJ134" s="18" t="s">
        <v>84</v>
      </c>
      <c r="BK134" s="184">
        <f>ROUND(I134*H134,2)</f>
        <v>0</v>
      </c>
      <c r="BL134" s="18" t="s">
        <v>142</v>
      </c>
      <c r="BM134" s="183" t="s">
        <v>158</v>
      </c>
    </row>
    <row r="135" s="2" customFormat="1">
      <c r="A135" s="37"/>
      <c r="B135" s="38"/>
      <c r="C135" s="37"/>
      <c r="D135" s="185" t="s">
        <v>144</v>
      </c>
      <c r="E135" s="37"/>
      <c r="F135" s="186" t="s">
        <v>159</v>
      </c>
      <c r="G135" s="37"/>
      <c r="H135" s="37"/>
      <c r="I135" s="187"/>
      <c r="J135" s="37"/>
      <c r="K135" s="37"/>
      <c r="L135" s="38"/>
      <c r="M135" s="188"/>
      <c r="N135" s="189"/>
      <c r="O135" s="76"/>
      <c r="P135" s="76"/>
      <c r="Q135" s="76"/>
      <c r="R135" s="76"/>
      <c r="S135" s="76"/>
      <c r="T135" s="77"/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T135" s="18" t="s">
        <v>144</v>
      </c>
      <c r="AU135" s="18" t="s">
        <v>86</v>
      </c>
    </row>
    <row r="136" s="13" customFormat="1">
      <c r="A136" s="13"/>
      <c r="B136" s="190"/>
      <c r="C136" s="13"/>
      <c r="D136" s="185" t="s">
        <v>146</v>
      </c>
      <c r="E136" s="191" t="s">
        <v>1</v>
      </c>
      <c r="F136" s="192" t="s">
        <v>160</v>
      </c>
      <c r="G136" s="13"/>
      <c r="H136" s="191" t="s">
        <v>1</v>
      </c>
      <c r="I136" s="193"/>
      <c r="J136" s="13"/>
      <c r="K136" s="13"/>
      <c r="L136" s="190"/>
      <c r="M136" s="194"/>
      <c r="N136" s="195"/>
      <c r="O136" s="195"/>
      <c r="P136" s="195"/>
      <c r="Q136" s="195"/>
      <c r="R136" s="195"/>
      <c r="S136" s="195"/>
      <c r="T136" s="196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191" t="s">
        <v>146</v>
      </c>
      <c r="AU136" s="191" t="s">
        <v>86</v>
      </c>
      <c r="AV136" s="13" t="s">
        <v>84</v>
      </c>
      <c r="AW136" s="13" t="s">
        <v>32</v>
      </c>
      <c r="AX136" s="13" t="s">
        <v>76</v>
      </c>
      <c r="AY136" s="191" t="s">
        <v>135</v>
      </c>
    </row>
    <row r="137" s="14" customFormat="1">
      <c r="A137" s="14"/>
      <c r="B137" s="197"/>
      <c r="C137" s="14"/>
      <c r="D137" s="185" t="s">
        <v>146</v>
      </c>
      <c r="E137" s="198" t="s">
        <v>1</v>
      </c>
      <c r="F137" s="199" t="s">
        <v>161</v>
      </c>
      <c r="G137" s="14"/>
      <c r="H137" s="200">
        <v>21.600000000000001</v>
      </c>
      <c r="I137" s="201"/>
      <c r="J137" s="14"/>
      <c r="K137" s="14"/>
      <c r="L137" s="197"/>
      <c r="M137" s="202"/>
      <c r="N137" s="203"/>
      <c r="O137" s="203"/>
      <c r="P137" s="203"/>
      <c r="Q137" s="203"/>
      <c r="R137" s="203"/>
      <c r="S137" s="203"/>
      <c r="T137" s="204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198" t="s">
        <v>146</v>
      </c>
      <c r="AU137" s="198" t="s">
        <v>86</v>
      </c>
      <c r="AV137" s="14" t="s">
        <v>86</v>
      </c>
      <c r="AW137" s="14" t="s">
        <v>32</v>
      </c>
      <c r="AX137" s="14" t="s">
        <v>76</v>
      </c>
      <c r="AY137" s="198" t="s">
        <v>135</v>
      </c>
    </row>
    <row r="138" s="13" customFormat="1">
      <c r="A138" s="13"/>
      <c r="B138" s="190"/>
      <c r="C138" s="13"/>
      <c r="D138" s="185" t="s">
        <v>146</v>
      </c>
      <c r="E138" s="191" t="s">
        <v>1</v>
      </c>
      <c r="F138" s="192" t="s">
        <v>162</v>
      </c>
      <c r="G138" s="13"/>
      <c r="H138" s="191" t="s">
        <v>1</v>
      </c>
      <c r="I138" s="193"/>
      <c r="J138" s="13"/>
      <c r="K138" s="13"/>
      <c r="L138" s="190"/>
      <c r="M138" s="194"/>
      <c r="N138" s="195"/>
      <c r="O138" s="195"/>
      <c r="P138" s="195"/>
      <c r="Q138" s="195"/>
      <c r="R138" s="195"/>
      <c r="S138" s="195"/>
      <c r="T138" s="196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191" t="s">
        <v>146</v>
      </c>
      <c r="AU138" s="191" t="s">
        <v>86</v>
      </c>
      <c r="AV138" s="13" t="s">
        <v>84</v>
      </c>
      <c r="AW138" s="13" t="s">
        <v>32</v>
      </c>
      <c r="AX138" s="13" t="s">
        <v>76</v>
      </c>
      <c r="AY138" s="191" t="s">
        <v>135</v>
      </c>
    </row>
    <row r="139" s="14" customFormat="1">
      <c r="A139" s="14"/>
      <c r="B139" s="197"/>
      <c r="C139" s="14"/>
      <c r="D139" s="185" t="s">
        <v>146</v>
      </c>
      <c r="E139" s="198" t="s">
        <v>1</v>
      </c>
      <c r="F139" s="199" t="s">
        <v>163</v>
      </c>
      <c r="G139" s="14"/>
      <c r="H139" s="200">
        <v>2.8500000000000001</v>
      </c>
      <c r="I139" s="201"/>
      <c r="J139" s="14"/>
      <c r="K139" s="14"/>
      <c r="L139" s="197"/>
      <c r="M139" s="202"/>
      <c r="N139" s="203"/>
      <c r="O139" s="203"/>
      <c r="P139" s="203"/>
      <c r="Q139" s="203"/>
      <c r="R139" s="203"/>
      <c r="S139" s="203"/>
      <c r="T139" s="204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198" t="s">
        <v>146</v>
      </c>
      <c r="AU139" s="198" t="s">
        <v>86</v>
      </c>
      <c r="AV139" s="14" t="s">
        <v>86</v>
      </c>
      <c r="AW139" s="14" t="s">
        <v>32</v>
      </c>
      <c r="AX139" s="14" t="s">
        <v>76</v>
      </c>
      <c r="AY139" s="198" t="s">
        <v>135</v>
      </c>
    </row>
    <row r="140" s="15" customFormat="1">
      <c r="A140" s="15"/>
      <c r="B140" s="205"/>
      <c r="C140" s="15"/>
      <c r="D140" s="185" t="s">
        <v>146</v>
      </c>
      <c r="E140" s="206" t="s">
        <v>105</v>
      </c>
      <c r="F140" s="207" t="s">
        <v>164</v>
      </c>
      <c r="G140" s="15"/>
      <c r="H140" s="208">
        <v>24.449999999999999</v>
      </c>
      <c r="I140" s="209"/>
      <c r="J140" s="15"/>
      <c r="K140" s="15"/>
      <c r="L140" s="205"/>
      <c r="M140" s="210"/>
      <c r="N140" s="211"/>
      <c r="O140" s="211"/>
      <c r="P140" s="211"/>
      <c r="Q140" s="211"/>
      <c r="R140" s="211"/>
      <c r="S140" s="211"/>
      <c r="T140" s="212"/>
      <c r="U140" s="15"/>
      <c r="V140" s="15"/>
      <c r="W140" s="15"/>
      <c r="X140" s="15"/>
      <c r="Y140" s="15"/>
      <c r="Z140" s="15"/>
      <c r="AA140" s="15"/>
      <c r="AB140" s="15"/>
      <c r="AC140" s="15"/>
      <c r="AD140" s="15"/>
      <c r="AE140" s="15"/>
      <c r="AT140" s="206" t="s">
        <v>146</v>
      </c>
      <c r="AU140" s="206" t="s">
        <v>86</v>
      </c>
      <c r="AV140" s="15" t="s">
        <v>142</v>
      </c>
      <c r="AW140" s="15" t="s">
        <v>32</v>
      </c>
      <c r="AX140" s="15" t="s">
        <v>84</v>
      </c>
      <c r="AY140" s="206" t="s">
        <v>135</v>
      </c>
    </row>
    <row r="141" s="2" customFormat="1" ht="37.8" customHeight="1">
      <c r="A141" s="37"/>
      <c r="B141" s="171"/>
      <c r="C141" s="172" t="s">
        <v>142</v>
      </c>
      <c r="D141" s="172" t="s">
        <v>137</v>
      </c>
      <c r="E141" s="173" t="s">
        <v>165</v>
      </c>
      <c r="F141" s="174" t="s">
        <v>166</v>
      </c>
      <c r="G141" s="175" t="s">
        <v>150</v>
      </c>
      <c r="H141" s="176">
        <v>21.449999999999999</v>
      </c>
      <c r="I141" s="177"/>
      <c r="J141" s="178">
        <f>ROUND(I141*H141,2)</f>
        <v>0</v>
      </c>
      <c r="K141" s="174" t="s">
        <v>141</v>
      </c>
      <c r="L141" s="38"/>
      <c r="M141" s="179" t="s">
        <v>1</v>
      </c>
      <c r="N141" s="180" t="s">
        <v>41</v>
      </c>
      <c r="O141" s="76"/>
      <c r="P141" s="181">
        <f>O141*H141</f>
        <v>0</v>
      </c>
      <c r="Q141" s="181">
        <v>0</v>
      </c>
      <c r="R141" s="181">
        <f>Q141*H141</f>
        <v>0</v>
      </c>
      <c r="S141" s="181">
        <v>0</v>
      </c>
      <c r="T141" s="182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183" t="s">
        <v>142</v>
      </c>
      <c r="AT141" s="183" t="s">
        <v>137</v>
      </c>
      <c r="AU141" s="183" t="s">
        <v>86</v>
      </c>
      <c r="AY141" s="18" t="s">
        <v>135</v>
      </c>
      <c r="BE141" s="184">
        <f>IF(N141="základní",J141,0)</f>
        <v>0</v>
      </c>
      <c r="BF141" s="184">
        <f>IF(N141="snížená",J141,0)</f>
        <v>0</v>
      </c>
      <c r="BG141" s="184">
        <f>IF(N141="zákl. přenesená",J141,0)</f>
        <v>0</v>
      </c>
      <c r="BH141" s="184">
        <f>IF(N141="sníž. přenesená",J141,0)</f>
        <v>0</v>
      </c>
      <c r="BI141" s="184">
        <f>IF(N141="nulová",J141,0)</f>
        <v>0</v>
      </c>
      <c r="BJ141" s="18" t="s">
        <v>84</v>
      </c>
      <c r="BK141" s="184">
        <f>ROUND(I141*H141,2)</f>
        <v>0</v>
      </c>
      <c r="BL141" s="18" t="s">
        <v>142</v>
      </c>
      <c r="BM141" s="183" t="s">
        <v>167</v>
      </c>
    </row>
    <row r="142" s="2" customFormat="1">
      <c r="A142" s="37"/>
      <c r="B142" s="38"/>
      <c r="C142" s="37"/>
      <c r="D142" s="185" t="s">
        <v>144</v>
      </c>
      <c r="E142" s="37"/>
      <c r="F142" s="186" t="s">
        <v>168</v>
      </c>
      <c r="G142" s="37"/>
      <c r="H142" s="37"/>
      <c r="I142" s="187"/>
      <c r="J142" s="37"/>
      <c r="K142" s="37"/>
      <c r="L142" s="38"/>
      <c r="M142" s="188"/>
      <c r="N142" s="189"/>
      <c r="O142" s="76"/>
      <c r="P142" s="76"/>
      <c r="Q142" s="76"/>
      <c r="R142" s="76"/>
      <c r="S142" s="76"/>
      <c r="T142" s="77"/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T142" s="18" t="s">
        <v>144</v>
      </c>
      <c r="AU142" s="18" t="s">
        <v>86</v>
      </c>
    </row>
    <row r="143" s="13" customFormat="1">
      <c r="A143" s="13"/>
      <c r="B143" s="190"/>
      <c r="C143" s="13"/>
      <c r="D143" s="185" t="s">
        <v>146</v>
      </c>
      <c r="E143" s="191" t="s">
        <v>1</v>
      </c>
      <c r="F143" s="192" t="s">
        <v>169</v>
      </c>
      <c r="G143" s="13"/>
      <c r="H143" s="191" t="s">
        <v>1</v>
      </c>
      <c r="I143" s="193"/>
      <c r="J143" s="13"/>
      <c r="K143" s="13"/>
      <c r="L143" s="190"/>
      <c r="M143" s="194"/>
      <c r="N143" s="195"/>
      <c r="O143" s="195"/>
      <c r="P143" s="195"/>
      <c r="Q143" s="195"/>
      <c r="R143" s="195"/>
      <c r="S143" s="195"/>
      <c r="T143" s="196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191" t="s">
        <v>146</v>
      </c>
      <c r="AU143" s="191" t="s">
        <v>86</v>
      </c>
      <c r="AV143" s="13" t="s">
        <v>84</v>
      </c>
      <c r="AW143" s="13" t="s">
        <v>32</v>
      </c>
      <c r="AX143" s="13" t="s">
        <v>76</v>
      </c>
      <c r="AY143" s="191" t="s">
        <v>135</v>
      </c>
    </row>
    <row r="144" s="14" customFormat="1">
      <c r="A144" s="14"/>
      <c r="B144" s="197"/>
      <c r="C144" s="14"/>
      <c r="D144" s="185" t="s">
        <v>146</v>
      </c>
      <c r="E144" s="198" t="s">
        <v>1</v>
      </c>
      <c r="F144" s="199" t="s">
        <v>170</v>
      </c>
      <c r="G144" s="14"/>
      <c r="H144" s="200">
        <v>21.449999999999999</v>
      </c>
      <c r="I144" s="201"/>
      <c r="J144" s="14"/>
      <c r="K144" s="14"/>
      <c r="L144" s="197"/>
      <c r="M144" s="202"/>
      <c r="N144" s="203"/>
      <c r="O144" s="203"/>
      <c r="P144" s="203"/>
      <c r="Q144" s="203"/>
      <c r="R144" s="203"/>
      <c r="S144" s="203"/>
      <c r="T144" s="204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198" t="s">
        <v>146</v>
      </c>
      <c r="AU144" s="198" t="s">
        <v>86</v>
      </c>
      <c r="AV144" s="14" t="s">
        <v>86</v>
      </c>
      <c r="AW144" s="14" t="s">
        <v>32</v>
      </c>
      <c r="AX144" s="14" t="s">
        <v>76</v>
      </c>
      <c r="AY144" s="198" t="s">
        <v>135</v>
      </c>
    </row>
    <row r="145" s="15" customFormat="1">
      <c r="A145" s="15"/>
      <c r="B145" s="205"/>
      <c r="C145" s="15"/>
      <c r="D145" s="185" t="s">
        <v>146</v>
      </c>
      <c r="E145" s="206" t="s">
        <v>93</v>
      </c>
      <c r="F145" s="207" t="s">
        <v>164</v>
      </c>
      <c r="G145" s="15"/>
      <c r="H145" s="208">
        <v>21.449999999999999</v>
      </c>
      <c r="I145" s="209"/>
      <c r="J145" s="15"/>
      <c r="K145" s="15"/>
      <c r="L145" s="205"/>
      <c r="M145" s="210"/>
      <c r="N145" s="211"/>
      <c r="O145" s="211"/>
      <c r="P145" s="211"/>
      <c r="Q145" s="211"/>
      <c r="R145" s="211"/>
      <c r="S145" s="211"/>
      <c r="T145" s="212"/>
      <c r="U145" s="15"/>
      <c r="V145" s="15"/>
      <c r="W145" s="15"/>
      <c r="X145" s="15"/>
      <c r="Y145" s="15"/>
      <c r="Z145" s="15"/>
      <c r="AA145" s="15"/>
      <c r="AB145" s="15"/>
      <c r="AC145" s="15"/>
      <c r="AD145" s="15"/>
      <c r="AE145" s="15"/>
      <c r="AT145" s="206" t="s">
        <v>146</v>
      </c>
      <c r="AU145" s="206" t="s">
        <v>86</v>
      </c>
      <c r="AV145" s="15" t="s">
        <v>142</v>
      </c>
      <c r="AW145" s="15" t="s">
        <v>32</v>
      </c>
      <c r="AX145" s="15" t="s">
        <v>84</v>
      </c>
      <c r="AY145" s="206" t="s">
        <v>135</v>
      </c>
    </row>
    <row r="146" s="2" customFormat="1" ht="37.8" customHeight="1">
      <c r="A146" s="37"/>
      <c r="B146" s="171"/>
      <c r="C146" s="172" t="s">
        <v>171</v>
      </c>
      <c r="D146" s="172" t="s">
        <v>137</v>
      </c>
      <c r="E146" s="173" t="s">
        <v>172</v>
      </c>
      <c r="F146" s="174" t="s">
        <v>173</v>
      </c>
      <c r="G146" s="175" t="s">
        <v>150</v>
      </c>
      <c r="H146" s="176">
        <v>171.59999999999999</v>
      </c>
      <c r="I146" s="177"/>
      <c r="J146" s="178">
        <f>ROUND(I146*H146,2)</f>
        <v>0</v>
      </c>
      <c r="K146" s="174" t="s">
        <v>141</v>
      </c>
      <c r="L146" s="38"/>
      <c r="M146" s="179" t="s">
        <v>1</v>
      </c>
      <c r="N146" s="180" t="s">
        <v>41</v>
      </c>
      <c r="O146" s="76"/>
      <c r="P146" s="181">
        <f>O146*H146</f>
        <v>0</v>
      </c>
      <c r="Q146" s="181">
        <v>0</v>
      </c>
      <c r="R146" s="181">
        <f>Q146*H146</f>
        <v>0</v>
      </c>
      <c r="S146" s="181">
        <v>0</v>
      </c>
      <c r="T146" s="182">
        <f>S146*H146</f>
        <v>0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183" t="s">
        <v>142</v>
      </c>
      <c r="AT146" s="183" t="s">
        <v>137</v>
      </c>
      <c r="AU146" s="183" t="s">
        <v>86</v>
      </c>
      <c r="AY146" s="18" t="s">
        <v>135</v>
      </c>
      <c r="BE146" s="184">
        <f>IF(N146="základní",J146,0)</f>
        <v>0</v>
      </c>
      <c r="BF146" s="184">
        <f>IF(N146="snížená",J146,0)</f>
        <v>0</v>
      </c>
      <c r="BG146" s="184">
        <f>IF(N146="zákl. přenesená",J146,0)</f>
        <v>0</v>
      </c>
      <c r="BH146" s="184">
        <f>IF(N146="sníž. přenesená",J146,0)</f>
        <v>0</v>
      </c>
      <c r="BI146" s="184">
        <f>IF(N146="nulová",J146,0)</f>
        <v>0</v>
      </c>
      <c r="BJ146" s="18" t="s">
        <v>84</v>
      </c>
      <c r="BK146" s="184">
        <f>ROUND(I146*H146,2)</f>
        <v>0</v>
      </c>
      <c r="BL146" s="18" t="s">
        <v>142</v>
      </c>
      <c r="BM146" s="183" t="s">
        <v>174</v>
      </c>
    </row>
    <row r="147" s="2" customFormat="1">
      <c r="A147" s="37"/>
      <c r="B147" s="38"/>
      <c r="C147" s="37"/>
      <c r="D147" s="185" t="s">
        <v>144</v>
      </c>
      <c r="E147" s="37"/>
      <c r="F147" s="186" t="s">
        <v>175</v>
      </c>
      <c r="G147" s="37"/>
      <c r="H147" s="37"/>
      <c r="I147" s="187"/>
      <c r="J147" s="37"/>
      <c r="K147" s="37"/>
      <c r="L147" s="38"/>
      <c r="M147" s="188"/>
      <c r="N147" s="189"/>
      <c r="O147" s="76"/>
      <c r="P147" s="76"/>
      <c r="Q147" s="76"/>
      <c r="R147" s="76"/>
      <c r="S147" s="76"/>
      <c r="T147" s="77"/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T147" s="18" t="s">
        <v>144</v>
      </c>
      <c r="AU147" s="18" t="s">
        <v>86</v>
      </c>
    </row>
    <row r="148" s="14" customFormat="1">
      <c r="A148" s="14"/>
      <c r="B148" s="197"/>
      <c r="C148" s="14"/>
      <c r="D148" s="185" t="s">
        <v>146</v>
      </c>
      <c r="E148" s="198" t="s">
        <v>1</v>
      </c>
      <c r="F148" s="199" t="s">
        <v>176</v>
      </c>
      <c r="G148" s="14"/>
      <c r="H148" s="200">
        <v>171.59999999999999</v>
      </c>
      <c r="I148" s="201"/>
      <c r="J148" s="14"/>
      <c r="K148" s="14"/>
      <c r="L148" s="197"/>
      <c r="M148" s="202"/>
      <c r="N148" s="203"/>
      <c r="O148" s="203"/>
      <c r="P148" s="203"/>
      <c r="Q148" s="203"/>
      <c r="R148" s="203"/>
      <c r="S148" s="203"/>
      <c r="T148" s="204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198" t="s">
        <v>146</v>
      </c>
      <c r="AU148" s="198" t="s">
        <v>86</v>
      </c>
      <c r="AV148" s="14" t="s">
        <v>86</v>
      </c>
      <c r="AW148" s="14" t="s">
        <v>32</v>
      </c>
      <c r="AX148" s="14" t="s">
        <v>84</v>
      </c>
      <c r="AY148" s="198" t="s">
        <v>135</v>
      </c>
    </row>
    <row r="149" s="2" customFormat="1" ht="24.15" customHeight="1">
      <c r="A149" s="37"/>
      <c r="B149" s="171"/>
      <c r="C149" s="172" t="s">
        <v>177</v>
      </c>
      <c r="D149" s="172" t="s">
        <v>137</v>
      </c>
      <c r="E149" s="173" t="s">
        <v>178</v>
      </c>
      <c r="F149" s="174" t="s">
        <v>179</v>
      </c>
      <c r="G149" s="175" t="s">
        <v>150</v>
      </c>
      <c r="H149" s="176">
        <v>3</v>
      </c>
      <c r="I149" s="177"/>
      <c r="J149" s="178">
        <f>ROUND(I149*H149,2)</f>
        <v>0</v>
      </c>
      <c r="K149" s="174" t="s">
        <v>1</v>
      </c>
      <c r="L149" s="38"/>
      <c r="M149" s="179" t="s">
        <v>1</v>
      </c>
      <c r="N149" s="180" t="s">
        <v>41</v>
      </c>
      <c r="O149" s="76"/>
      <c r="P149" s="181">
        <f>O149*H149</f>
        <v>0</v>
      </c>
      <c r="Q149" s="181">
        <v>0</v>
      </c>
      <c r="R149" s="181">
        <f>Q149*H149</f>
        <v>0</v>
      </c>
      <c r="S149" s="181">
        <v>0</v>
      </c>
      <c r="T149" s="182">
        <f>S149*H149</f>
        <v>0</v>
      </c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R149" s="183" t="s">
        <v>142</v>
      </c>
      <c r="AT149" s="183" t="s">
        <v>137</v>
      </c>
      <c r="AU149" s="183" t="s">
        <v>86</v>
      </c>
      <c r="AY149" s="18" t="s">
        <v>135</v>
      </c>
      <c r="BE149" s="184">
        <f>IF(N149="základní",J149,0)</f>
        <v>0</v>
      </c>
      <c r="BF149" s="184">
        <f>IF(N149="snížená",J149,0)</f>
        <v>0</v>
      </c>
      <c r="BG149" s="184">
        <f>IF(N149="zákl. přenesená",J149,0)</f>
        <v>0</v>
      </c>
      <c r="BH149" s="184">
        <f>IF(N149="sníž. přenesená",J149,0)</f>
        <v>0</v>
      </c>
      <c r="BI149" s="184">
        <f>IF(N149="nulová",J149,0)</f>
        <v>0</v>
      </c>
      <c r="BJ149" s="18" t="s">
        <v>84</v>
      </c>
      <c r="BK149" s="184">
        <f>ROUND(I149*H149,2)</f>
        <v>0</v>
      </c>
      <c r="BL149" s="18" t="s">
        <v>142</v>
      </c>
      <c r="BM149" s="183" t="s">
        <v>180</v>
      </c>
    </row>
    <row r="150" s="2" customFormat="1">
      <c r="A150" s="37"/>
      <c r="B150" s="38"/>
      <c r="C150" s="37"/>
      <c r="D150" s="185" t="s">
        <v>144</v>
      </c>
      <c r="E150" s="37"/>
      <c r="F150" s="186" t="s">
        <v>181</v>
      </c>
      <c r="G150" s="37"/>
      <c r="H150" s="37"/>
      <c r="I150" s="187"/>
      <c r="J150" s="37"/>
      <c r="K150" s="37"/>
      <c r="L150" s="38"/>
      <c r="M150" s="188"/>
      <c r="N150" s="189"/>
      <c r="O150" s="76"/>
      <c r="P150" s="76"/>
      <c r="Q150" s="76"/>
      <c r="R150" s="76"/>
      <c r="S150" s="76"/>
      <c r="T150" s="77"/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T150" s="18" t="s">
        <v>144</v>
      </c>
      <c r="AU150" s="18" t="s">
        <v>86</v>
      </c>
    </row>
    <row r="151" s="13" customFormat="1">
      <c r="A151" s="13"/>
      <c r="B151" s="190"/>
      <c r="C151" s="13"/>
      <c r="D151" s="185" t="s">
        <v>146</v>
      </c>
      <c r="E151" s="191" t="s">
        <v>1</v>
      </c>
      <c r="F151" s="192" t="s">
        <v>182</v>
      </c>
      <c r="G151" s="13"/>
      <c r="H151" s="191" t="s">
        <v>1</v>
      </c>
      <c r="I151" s="193"/>
      <c r="J151" s="13"/>
      <c r="K151" s="13"/>
      <c r="L151" s="190"/>
      <c r="M151" s="194"/>
      <c r="N151" s="195"/>
      <c r="O151" s="195"/>
      <c r="P151" s="195"/>
      <c r="Q151" s="195"/>
      <c r="R151" s="195"/>
      <c r="S151" s="195"/>
      <c r="T151" s="196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191" t="s">
        <v>146</v>
      </c>
      <c r="AU151" s="191" t="s">
        <v>86</v>
      </c>
      <c r="AV151" s="13" t="s">
        <v>84</v>
      </c>
      <c r="AW151" s="13" t="s">
        <v>32</v>
      </c>
      <c r="AX151" s="13" t="s">
        <v>76</v>
      </c>
      <c r="AY151" s="191" t="s">
        <v>135</v>
      </c>
    </row>
    <row r="152" s="14" customFormat="1">
      <c r="A152" s="14"/>
      <c r="B152" s="197"/>
      <c r="C152" s="14"/>
      <c r="D152" s="185" t="s">
        <v>146</v>
      </c>
      <c r="E152" s="198" t="s">
        <v>98</v>
      </c>
      <c r="F152" s="199" t="s">
        <v>183</v>
      </c>
      <c r="G152" s="14"/>
      <c r="H152" s="200">
        <v>3</v>
      </c>
      <c r="I152" s="201"/>
      <c r="J152" s="14"/>
      <c r="K152" s="14"/>
      <c r="L152" s="197"/>
      <c r="M152" s="202"/>
      <c r="N152" s="203"/>
      <c r="O152" s="203"/>
      <c r="P152" s="203"/>
      <c r="Q152" s="203"/>
      <c r="R152" s="203"/>
      <c r="S152" s="203"/>
      <c r="T152" s="204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198" t="s">
        <v>146</v>
      </c>
      <c r="AU152" s="198" t="s">
        <v>86</v>
      </c>
      <c r="AV152" s="14" t="s">
        <v>86</v>
      </c>
      <c r="AW152" s="14" t="s">
        <v>32</v>
      </c>
      <c r="AX152" s="14" t="s">
        <v>84</v>
      </c>
      <c r="AY152" s="198" t="s">
        <v>135</v>
      </c>
    </row>
    <row r="153" s="2" customFormat="1" ht="24.15" customHeight="1">
      <c r="A153" s="37"/>
      <c r="B153" s="171"/>
      <c r="C153" s="172" t="s">
        <v>184</v>
      </c>
      <c r="D153" s="172" t="s">
        <v>137</v>
      </c>
      <c r="E153" s="173" t="s">
        <v>185</v>
      </c>
      <c r="F153" s="174" t="s">
        <v>186</v>
      </c>
      <c r="G153" s="175" t="s">
        <v>187</v>
      </c>
      <c r="H153" s="176">
        <v>49.841000000000001</v>
      </c>
      <c r="I153" s="177"/>
      <c r="J153" s="178">
        <f>ROUND(I153*H153,2)</f>
        <v>0</v>
      </c>
      <c r="K153" s="174" t="s">
        <v>151</v>
      </c>
      <c r="L153" s="38"/>
      <c r="M153" s="179" t="s">
        <v>1</v>
      </c>
      <c r="N153" s="180" t="s">
        <v>41</v>
      </c>
      <c r="O153" s="76"/>
      <c r="P153" s="181">
        <f>O153*H153</f>
        <v>0</v>
      </c>
      <c r="Q153" s="181">
        <v>0</v>
      </c>
      <c r="R153" s="181">
        <f>Q153*H153</f>
        <v>0</v>
      </c>
      <c r="S153" s="181">
        <v>0</v>
      </c>
      <c r="T153" s="182">
        <f>S153*H153</f>
        <v>0</v>
      </c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R153" s="183" t="s">
        <v>142</v>
      </c>
      <c r="AT153" s="183" t="s">
        <v>137</v>
      </c>
      <c r="AU153" s="183" t="s">
        <v>86</v>
      </c>
      <c r="AY153" s="18" t="s">
        <v>135</v>
      </c>
      <c r="BE153" s="184">
        <f>IF(N153="základní",J153,0)</f>
        <v>0</v>
      </c>
      <c r="BF153" s="184">
        <f>IF(N153="snížená",J153,0)</f>
        <v>0</v>
      </c>
      <c r="BG153" s="184">
        <f>IF(N153="zákl. přenesená",J153,0)</f>
        <v>0</v>
      </c>
      <c r="BH153" s="184">
        <f>IF(N153="sníž. přenesená",J153,0)</f>
        <v>0</v>
      </c>
      <c r="BI153" s="184">
        <f>IF(N153="nulová",J153,0)</f>
        <v>0</v>
      </c>
      <c r="BJ153" s="18" t="s">
        <v>84</v>
      </c>
      <c r="BK153" s="184">
        <f>ROUND(I153*H153,2)</f>
        <v>0</v>
      </c>
      <c r="BL153" s="18" t="s">
        <v>142</v>
      </c>
      <c r="BM153" s="183" t="s">
        <v>188</v>
      </c>
    </row>
    <row r="154" s="2" customFormat="1">
      <c r="A154" s="37"/>
      <c r="B154" s="38"/>
      <c r="C154" s="37"/>
      <c r="D154" s="185" t="s">
        <v>144</v>
      </c>
      <c r="E154" s="37"/>
      <c r="F154" s="186" t="s">
        <v>189</v>
      </c>
      <c r="G154" s="37"/>
      <c r="H154" s="37"/>
      <c r="I154" s="187"/>
      <c r="J154" s="37"/>
      <c r="K154" s="37"/>
      <c r="L154" s="38"/>
      <c r="M154" s="188"/>
      <c r="N154" s="189"/>
      <c r="O154" s="76"/>
      <c r="P154" s="76"/>
      <c r="Q154" s="76"/>
      <c r="R154" s="76"/>
      <c r="S154" s="76"/>
      <c r="T154" s="77"/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T154" s="18" t="s">
        <v>144</v>
      </c>
      <c r="AU154" s="18" t="s">
        <v>86</v>
      </c>
    </row>
    <row r="155" s="14" customFormat="1">
      <c r="A155" s="14"/>
      <c r="B155" s="197"/>
      <c r="C155" s="14"/>
      <c r="D155" s="185" t="s">
        <v>146</v>
      </c>
      <c r="E155" s="198" t="s">
        <v>1</v>
      </c>
      <c r="F155" s="199" t="s">
        <v>190</v>
      </c>
      <c r="G155" s="14"/>
      <c r="H155" s="200">
        <v>11.231</v>
      </c>
      <c r="I155" s="201"/>
      <c r="J155" s="14"/>
      <c r="K155" s="14"/>
      <c r="L155" s="197"/>
      <c r="M155" s="202"/>
      <c r="N155" s="203"/>
      <c r="O155" s="203"/>
      <c r="P155" s="203"/>
      <c r="Q155" s="203"/>
      <c r="R155" s="203"/>
      <c r="S155" s="203"/>
      <c r="T155" s="204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198" t="s">
        <v>146</v>
      </c>
      <c r="AU155" s="198" t="s">
        <v>86</v>
      </c>
      <c r="AV155" s="14" t="s">
        <v>86</v>
      </c>
      <c r="AW155" s="14" t="s">
        <v>32</v>
      </c>
      <c r="AX155" s="14" t="s">
        <v>76</v>
      </c>
      <c r="AY155" s="198" t="s">
        <v>135</v>
      </c>
    </row>
    <row r="156" s="14" customFormat="1">
      <c r="A156" s="14"/>
      <c r="B156" s="197"/>
      <c r="C156" s="14"/>
      <c r="D156" s="185" t="s">
        <v>146</v>
      </c>
      <c r="E156" s="198" t="s">
        <v>1</v>
      </c>
      <c r="F156" s="199" t="s">
        <v>191</v>
      </c>
      <c r="G156" s="14"/>
      <c r="H156" s="200">
        <v>38.609999999999999</v>
      </c>
      <c r="I156" s="201"/>
      <c r="J156" s="14"/>
      <c r="K156" s="14"/>
      <c r="L156" s="197"/>
      <c r="M156" s="202"/>
      <c r="N156" s="203"/>
      <c r="O156" s="203"/>
      <c r="P156" s="203"/>
      <c r="Q156" s="203"/>
      <c r="R156" s="203"/>
      <c r="S156" s="203"/>
      <c r="T156" s="204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198" t="s">
        <v>146</v>
      </c>
      <c r="AU156" s="198" t="s">
        <v>86</v>
      </c>
      <c r="AV156" s="14" t="s">
        <v>86</v>
      </c>
      <c r="AW156" s="14" t="s">
        <v>32</v>
      </c>
      <c r="AX156" s="14" t="s">
        <v>76</v>
      </c>
      <c r="AY156" s="198" t="s">
        <v>135</v>
      </c>
    </row>
    <row r="157" s="15" customFormat="1">
      <c r="A157" s="15"/>
      <c r="B157" s="205"/>
      <c r="C157" s="15"/>
      <c r="D157" s="185" t="s">
        <v>146</v>
      </c>
      <c r="E157" s="206" t="s">
        <v>1</v>
      </c>
      <c r="F157" s="207" t="s">
        <v>164</v>
      </c>
      <c r="G157" s="15"/>
      <c r="H157" s="208">
        <v>49.841000000000001</v>
      </c>
      <c r="I157" s="209"/>
      <c r="J157" s="15"/>
      <c r="K157" s="15"/>
      <c r="L157" s="205"/>
      <c r="M157" s="210"/>
      <c r="N157" s="211"/>
      <c r="O157" s="211"/>
      <c r="P157" s="211"/>
      <c r="Q157" s="211"/>
      <c r="R157" s="211"/>
      <c r="S157" s="211"/>
      <c r="T157" s="212"/>
      <c r="U157" s="15"/>
      <c r="V157" s="15"/>
      <c r="W157" s="15"/>
      <c r="X157" s="15"/>
      <c r="Y157" s="15"/>
      <c r="Z157" s="15"/>
      <c r="AA157" s="15"/>
      <c r="AB157" s="15"/>
      <c r="AC157" s="15"/>
      <c r="AD157" s="15"/>
      <c r="AE157" s="15"/>
      <c r="AT157" s="206" t="s">
        <v>146</v>
      </c>
      <c r="AU157" s="206" t="s">
        <v>86</v>
      </c>
      <c r="AV157" s="15" t="s">
        <v>142</v>
      </c>
      <c r="AW157" s="15" t="s">
        <v>32</v>
      </c>
      <c r="AX157" s="15" t="s">
        <v>84</v>
      </c>
      <c r="AY157" s="206" t="s">
        <v>135</v>
      </c>
    </row>
    <row r="158" s="2" customFormat="1" ht="24.15" customHeight="1">
      <c r="A158" s="37"/>
      <c r="B158" s="171"/>
      <c r="C158" s="172" t="s">
        <v>192</v>
      </c>
      <c r="D158" s="172" t="s">
        <v>137</v>
      </c>
      <c r="E158" s="173" t="s">
        <v>193</v>
      </c>
      <c r="F158" s="174" t="s">
        <v>194</v>
      </c>
      <c r="G158" s="175" t="s">
        <v>195</v>
      </c>
      <c r="H158" s="176">
        <v>1</v>
      </c>
      <c r="I158" s="177"/>
      <c r="J158" s="178">
        <f>ROUND(I158*H158,2)</f>
        <v>0</v>
      </c>
      <c r="K158" s="174" t="s">
        <v>1</v>
      </c>
      <c r="L158" s="38"/>
      <c r="M158" s="179" t="s">
        <v>1</v>
      </c>
      <c r="N158" s="180" t="s">
        <v>41</v>
      </c>
      <c r="O158" s="76"/>
      <c r="P158" s="181">
        <f>O158*H158</f>
        <v>0</v>
      </c>
      <c r="Q158" s="181">
        <v>0</v>
      </c>
      <c r="R158" s="181">
        <f>Q158*H158</f>
        <v>0</v>
      </c>
      <c r="S158" s="181">
        <v>0</v>
      </c>
      <c r="T158" s="182">
        <f>S158*H158</f>
        <v>0</v>
      </c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R158" s="183" t="s">
        <v>142</v>
      </c>
      <c r="AT158" s="183" t="s">
        <v>137</v>
      </c>
      <c r="AU158" s="183" t="s">
        <v>86</v>
      </c>
      <c r="AY158" s="18" t="s">
        <v>135</v>
      </c>
      <c r="BE158" s="184">
        <f>IF(N158="základní",J158,0)</f>
        <v>0</v>
      </c>
      <c r="BF158" s="184">
        <f>IF(N158="snížená",J158,0)</f>
        <v>0</v>
      </c>
      <c r="BG158" s="184">
        <f>IF(N158="zákl. přenesená",J158,0)</f>
        <v>0</v>
      </c>
      <c r="BH158" s="184">
        <f>IF(N158="sníž. přenesená",J158,0)</f>
        <v>0</v>
      </c>
      <c r="BI158" s="184">
        <f>IF(N158="nulová",J158,0)</f>
        <v>0</v>
      </c>
      <c r="BJ158" s="18" t="s">
        <v>84</v>
      </c>
      <c r="BK158" s="184">
        <f>ROUND(I158*H158,2)</f>
        <v>0</v>
      </c>
      <c r="BL158" s="18" t="s">
        <v>142</v>
      </c>
      <c r="BM158" s="183" t="s">
        <v>196</v>
      </c>
    </row>
    <row r="159" s="2" customFormat="1">
      <c r="A159" s="37"/>
      <c r="B159" s="38"/>
      <c r="C159" s="37"/>
      <c r="D159" s="185" t="s">
        <v>144</v>
      </c>
      <c r="E159" s="37"/>
      <c r="F159" s="186" t="s">
        <v>194</v>
      </c>
      <c r="G159" s="37"/>
      <c r="H159" s="37"/>
      <c r="I159" s="187"/>
      <c r="J159" s="37"/>
      <c r="K159" s="37"/>
      <c r="L159" s="38"/>
      <c r="M159" s="188"/>
      <c r="N159" s="189"/>
      <c r="O159" s="76"/>
      <c r="P159" s="76"/>
      <c r="Q159" s="76"/>
      <c r="R159" s="76"/>
      <c r="S159" s="76"/>
      <c r="T159" s="77"/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T159" s="18" t="s">
        <v>144</v>
      </c>
      <c r="AU159" s="18" t="s">
        <v>86</v>
      </c>
    </row>
    <row r="160" s="2" customFormat="1">
      <c r="A160" s="37"/>
      <c r="B160" s="38"/>
      <c r="C160" s="37"/>
      <c r="D160" s="185" t="s">
        <v>197</v>
      </c>
      <c r="E160" s="37"/>
      <c r="F160" s="213" t="s">
        <v>198</v>
      </c>
      <c r="G160" s="37"/>
      <c r="H160" s="37"/>
      <c r="I160" s="187"/>
      <c r="J160" s="37"/>
      <c r="K160" s="37"/>
      <c r="L160" s="38"/>
      <c r="M160" s="188"/>
      <c r="N160" s="189"/>
      <c r="O160" s="76"/>
      <c r="P160" s="76"/>
      <c r="Q160" s="76"/>
      <c r="R160" s="76"/>
      <c r="S160" s="76"/>
      <c r="T160" s="77"/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T160" s="18" t="s">
        <v>197</v>
      </c>
      <c r="AU160" s="18" t="s">
        <v>86</v>
      </c>
    </row>
    <row r="161" s="12" customFormat="1" ht="22.8" customHeight="1">
      <c r="A161" s="12"/>
      <c r="B161" s="158"/>
      <c r="C161" s="12"/>
      <c r="D161" s="159" t="s">
        <v>75</v>
      </c>
      <c r="E161" s="169" t="s">
        <v>99</v>
      </c>
      <c r="F161" s="169" t="s">
        <v>199</v>
      </c>
      <c r="G161" s="12"/>
      <c r="H161" s="12"/>
      <c r="I161" s="161"/>
      <c r="J161" s="170">
        <f>BK161</f>
        <v>0</v>
      </c>
      <c r="K161" s="12"/>
      <c r="L161" s="158"/>
      <c r="M161" s="163"/>
      <c r="N161" s="164"/>
      <c r="O161" s="164"/>
      <c r="P161" s="165">
        <f>SUM(P162:P170)</f>
        <v>0</v>
      </c>
      <c r="Q161" s="164"/>
      <c r="R161" s="165">
        <f>SUM(R162:R170)</f>
        <v>0.040525359999999996</v>
      </c>
      <c r="S161" s="164"/>
      <c r="T161" s="166">
        <f>SUM(T162:T170)</f>
        <v>0</v>
      </c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R161" s="159" t="s">
        <v>84</v>
      </c>
      <c r="AT161" s="167" t="s">
        <v>75</v>
      </c>
      <c r="AU161" s="167" t="s">
        <v>84</v>
      </c>
      <c r="AY161" s="159" t="s">
        <v>135</v>
      </c>
      <c r="BK161" s="168">
        <f>SUM(BK162:BK170)</f>
        <v>0</v>
      </c>
    </row>
    <row r="162" s="2" customFormat="1" ht="24.15" customHeight="1">
      <c r="A162" s="37"/>
      <c r="B162" s="171"/>
      <c r="C162" s="172" t="s">
        <v>200</v>
      </c>
      <c r="D162" s="172" t="s">
        <v>137</v>
      </c>
      <c r="E162" s="173" t="s">
        <v>201</v>
      </c>
      <c r="F162" s="174" t="s">
        <v>202</v>
      </c>
      <c r="G162" s="175" t="s">
        <v>150</v>
      </c>
      <c r="H162" s="176">
        <v>9.2249999999999996</v>
      </c>
      <c r="I162" s="177"/>
      <c r="J162" s="178">
        <f>ROUND(I162*H162,2)</f>
        <v>0</v>
      </c>
      <c r="K162" s="174" t="s">
        <v>1</v>
      </c>
      <c r="L162" s="38"/>
      <c r="M162" s="179" t="s">
        <v>1</v>
      </c>
      <c r="N162" s="180" t="s">
        <v>41</v>
      </c>
      <c r="O162" s="76"/>
      <c r="P162" s="181">
        <f>O162*H162</f>
        <v>0</v>
      </c>
      <c r="Q162" s="181">
        <v>0</v>
      </c>
      <c r="R162" s="181">
        <f>Q162*H162</f>
        <v>0</v>
      </c>
      <c r="S162" s="181">
        <v>0</v>
      </c>
      <c r="T162" s="182">
        <f>S162*H162</f>
        <v>0</v>
      </c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R162" s="183" t="s">
        <v>142</v>
      </c>
      <c r="AT162" s="183" t="s">
        <v>137</v>
      </c>
      <c r="AU162" s="183" t="s">
        <v>86</v>
      </c>
      <c r="AY162" s="18" t="s">
        <v>135</v>
      </c>
      <c r="BE162" s="184">
        <f>IF(N162="základní",J162,0)</f>
        <v>0</v>
      </c>
      <c r="BF162" s="184">
        <f>IF(N162="snížená",J162,0)</f>
        <v>0</v>
      </c>
      <c r="BG162" s="184">
        <f>IF(N162="zákl. přenesená",J162,0)</f>
        <v>0</v>
      </c>
      <c r="BH162" s="184">
        <f>IF(N162="sníž. přenesená",J162,0)</f>
        <v>0</v>
      </c>
      <c r="BI162" s="184">
        <f>IF(N162="nulová",J162,0)</f>
        <v>0</v>
      </c>
      <c r="BJ162" s="18" t="s">
        <v>84</v>
      </c>
      <c r="BK162" s="184">
        <f>ROUND(I162*H162,2)</f>
        <v>0</v>
      </c>
      <c r="BL162" s="18" t="s">
        <v>142</v>
      </c>
      <c r="BM162" s="183" t="s">
        <v>203</v>
      </c>
    </row>
    <row r="163" s="2" customFormat="1">
      <c r="A163" s="37"/>
      <c r="B163" s="38"/>
      <c r="C163" s="37"/>
      <c r="D163" s="185" t="s">
        <v>144</v>
      </c>
      <c r="E163" s="37"/>
      <c r="F163" s="186" t="s">
        <v>204</v>
      </c>
      <c r="G163" s="37"/>
      <c r="H163" s="37"/>
      <c r="I163" s="187"/>
      <c r="J163" s="37"/>
      <c r="K163" s="37"/>
      <c r="L163" s="38"/>
      <c r="M163" s="188"/>
      <c r="N163" s="189"/>
      <c r="O163" s="76"/>
      <c r="P163" s="76"/>
      <c r="Q163" s="76"/>
      <c r="R163" s="76"/>
      <c r="S163" s="76"/>
      <c r="T163" s="77"/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T163" s="18" t="s">
        <v>144</v>
      </c>
      <c r="AU163" s="18" t="s">
        <v>86</v>
      </c>
    </row>
    <row r="164" s="13" customFormat="1">
      <c r="A164" s="13"/>
      <c r="B164" s="190"/>
      <c r="C164" s="13"/>
      <c r="D164" s="185" t="s">
        <v>146</v>
      </c>
      <c r="E164" s="191" t="s">
        <v>1</v>
      </c>
      <c r="F164" s="192" t="s">
        <v>205</v>
      </c>
      <c r="G164" s="13"/>
      <c r="H164" s="191" t="s">
        <v>1</v>
      </c>
      <c r="I164" s="193"/>
      <c r="J164" s="13"/>
      <c r="K164" s="13"/>
      <c r="L164" s="190"/>
      <c r="M164" s="194"/>
      <c r="N164" s="195"/>
      <c r="O164" s="195"/>
      <c r="P164" s="195"/>
      <c r="Q164" s="195"/>
      <c r="R164" s="195"/>
      <c r="S164" s="195"/>
      <c r="T164" s="196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191" t="s">
        <v>146</v>
      </c>
      <c r="AU164" s="191" t="s">
        <v>86</v>
      </c>
      <c r="AV164" s="13" t="s">
        <v>84</v>
      </c>
      <c r="AW164" s="13" t="s">
        <v>32</v>
      </c>
      <c r="AX164" s="13" t="s">
        <v>76</v>
      </c>
      <c r="AY164" s="191" t="s">
        <v>135</v>
      </c>
    </row>
    <row r="165" s="14" customFormat="1">
      <c r="A165" s="14"/>
      <c r="B165" s="197"/>
      <c r="C165" s="14"/>
      <c r="D165" s="185" t="s">
        <v>146</v>
      </c>
      <c r="E165" s="198" t="s">
        <v>1</v>
      </c>
      <c r="F165" s="199" t="s">
        <v>206</v>
      </c>
      <c r="G165" s="14"/>
      <c r="H165" s="200">
        <v>9.2249999999999996</v>
      </c>
      <c r="I165" s="201"/>
      <c r="J165" s="14"/>
      <c r="K165" s="14"/>
      <c r="L165" s="197"/>
      <c r="M165" s="202"/>
      <c r="N165" s="203"/>
      <c r="O165" s="203"/>
      <c r="P165" s="203"/>
      <c r="Q165" s="203"/>
      <c r="R165" s="203"/>
      <c r="S165" s="203"/>
      <c r="T165" s="204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198" t="s">
        <v>146</v>
      </c>
      <c r="AU165" s="198" t="s">
        <v>86</v>
      </c>
      <c r="AV165" s="14" t="s">
        <v>86</v>
      </c>
      <c r="AW165" s="14" t="s">
        <v>32</v>
      </c>
      <c r="AX165" s="14" t="s">
        <v>84</v>
      </c>
      <c r="AY165" s="198" t="s">
        <v>135</v>
      </c>
    </row>
    <row r="166" s="2" customFormat="1" ht="24.15" customHeight="1">
      <c r="A166" s="37"/>
      <c r="B166" s="171"/>
      <c r="C166" s="172" t="s">
        <v>207</v>
      </c>
      <c r="D166" s="172" t="s">
        <v>137</v>
      </c>
      <c r="E166" s="173" t="s">
        <v>208</v>
      </c>
      <c r="F166" s="174" t="s">
        <v>209</v>
      </c>
      <c r="G166" s="175" t="s">
        <v>187</v>
      </c>
      <c r="H166" s="176">
        <v>0.036999999999999998</v>
      </c>
      <c r="I166" s="177"/>
      <c r="J166" s="178">
        <f>ROUND(I166*H166,2)</f>
        <v>0</v>
      </c>
      <c r="K166" s="174" t="s">
        <v>210</v>
      </c>
      <c r="L166" s="38"/>
      <c r="M166" s="179" t="s">
        <v>1</v>
      </c>
      <c r="N166" s="180" t="s">
        <v>41</v>
      </c>
      <c r="O166" s="76"/>
      <c r="P166" s="181">
        <f>O166*H166</f>
        <v>0</v>
      </c>
      <c r="Q166" s="181">
        <v>1.09528</v>
      </c>
      <c r="R166" s="181">
        <f>Q166*H166</f>
        <v>0.040525359999999996</v>
      </c>
      <c r="S166" s="181">
        <v>0</v>
      </c>
      <c r="T166" s="182">
        <f>S166*H166</f>
        <v>0</v>
      </c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R166" s="183" t="s">
        <v>142</v>
      </c>
      <c r="AT166" s="183" t="s">
        <v>137</v>
      </c>
      <c r="AU166" s="183" t="s">
        <v>86</v>
      </c>
      <c r="AY166" s="18" t="s">
        <v>135</v>
      </c>
      <c r="BE166" s="184">
        <f>IF(N166="základní",J166,0)</f>
        <v>0</v>
      </c>
      <c r="BF166" s="184">
        <f>IF(N166="snížená",J166,0)</f>
        <v>0</v>
      </c>
      <c r="BG166" s="184">
        <f>IF(N166="zákl. přenesená",J166,0)</f>
        <v>0</v>
      </c>
      <c r="BH166" s="184">
        <f>IF(N166="sníž. přenesená",J166,0)</f>
        <v>0</v>
      </c>
      <c r="BI166" s="184">
        <f>IF(N166="nulová",J166,0)</f>
        <v>0</v>
      </c>
      <c r="BJ166" s="18" t="s">
        <v>84</v>
      </c>
      <c r="BK166" s="184">
        <f>ROUND(I166*H166,2)</f>
        <v>0</v>
      </c>
      <c r="BL166" s="18" t="s">
        <v>142</v>
      </c>
      <c r="BM166" s="183" t="s">
        <v>211</v>
      </c>
    </row>
    <row r="167" s="2" customFormat="1">
      <c r="A167" s="37"/>
      <c r="B167" s="38"/>
      <c r="C167" s="37"/>
      <c r="D167" s="185" t="s">
        <v>144</v>
      </c>
      <c r="E167" s="37"/>
      <c r="F167" s="186" t="s">
        <v>212</v>
      </c>
      <c r="G167" s="37"/>
      <c r="H167" s="37"/>
      <c r="I167" s="187"/>
      <c r="J167" s="37"/>
      <c r="K167" s="37"/>
      <c r="L167" s="38"/>
      <c r="M167" s="188"/>
      <c r="N167" s="189"/>
      <c r="O167" s="76"/>
      <c r="P167" s="76"/>
      <c r="Q167" s="76"/>
      <c r="R167" s="76"/>
      <c r="S167" s="76"/>
      <c r="T167" s="77"/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T167" s="18" t="s">
        <v>144</v>
      </c>
      <c r="AU167" s="18" t="s">
        <v>86</v>
      </c>
    </row>
    <row r="168" s="13" customFormat="1">
      <c r="A168" s="13"/>
      <c r="B168" s="190"/>
      <c r="C168" s="13"/>
      <c r="D168" s="185" t="s">
        <v>146</v>
      </c>
      <c r="E168" s="191" t="s">
        <v>1</v>
      </c>
      <c r="F168" s="192" t="s">
        <v>213</v>
      </c>
      <c r="G168" s="13"/>
      <c r="H168" s="191" t="s">
        <v>1</v>
      </c>
      <c r="I168" s="193"/>
      <c r="J168" s="13"/>
      <c r="K168" s="13"/>
      <c r="L168" s="190"/>
      <c r="M168" s="194"/>
      <c r="N168" s="195"/>
      <c r="O168" s="195"/>
      <c r="P168" s="195"/>
      <c r="Q168" s="195"/>
      <c r="R168" s="195"/>
      <c r="S168" s="195"/>
      <c r="T168" s="196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191" t="s">
        <v>146</v>
      </c>
      <c r="AU168" s="191" t="s">
        <v>86</v>
      </c>
      <c r="AV168" s="13" t="s">
        <v>84</v>
      </c>
      <c r="AW168" s="13" t="s">
        <v>32</v>
      </c>
      <c r="AX168" s="13" t="s">
        <v>76</v>
      </c>
      <c r="AY168" s="191" t="s">
        <v>135</v>
      </c>
    </row>
    <row r="169" s="13" customFormat="1">
      <c r="A169" s="13"/>
      <c r="B169" s="190"/>
      <c r="C169" s="13"/>
      <c r="D169" s="185" t="s">
        <v>146</v>
      </c>
      <c r="E169" s="191" t="s">
        <v>1</v>
      </c>
      <c r="F169" s="192" t="s">
        <v>214</v>
      </c>
      <c r="G169" s="13"/>
      <c r="H169" s="191" t="s">
        <v>1</v>
      </c>
      <c r="I169" s="193"/>
      <c r="J169" s="13"/>
      <c r="K169" s="13"/>
      <c r="L169" s="190"/>
      <c r="M169" s="194"/>
      <c r="N169" s="195"/>
      <c r="O169" s="195"/>
      <c r="P169" s="195"/>
      <c r="Q169" s="195"/>
      <c r="R169" s="195"/>
      <c r="S169" s="195"/>
      <c r="T169" s="196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191" t="s">
        <v>146</v>
      </c>
      <c r="AU169" s="191" t="s">
        <v>86</v>
      </c>
      <c r="AV169" s="13" t="s">
        <v>84</v>
      </c>
      <c r="AW169" s="13" t="s">
        <v>32</v>
      </c>
      <c r="AX169" s="13" t="s">
        <v>76</v>
      </c>
      <c r="AY169" s="191" t="s">
        <v>135</v>
      </c>
    </row>
    <row r="170" s="14" customFormat="1">
      <c r="A170" s="14"/>
      <c r="B170" s="197"/>
      <c r="C170" s="14"/>
      <c r="D170" s="185" t="s">
        <v>146</v>
      </c>
      <c r="E170" s="198" t="s">
        <v>1</v>
      </c>
      <c r="F170" s="199" t="s">
        <v>215</v>
      </c>
      <c r="G170" s="14"/>
      <c r="H170" s="200">
        <v>0.036999999999999998</v>
      </c>
      <c r="I170" s="201"/>
      <c r="J170" s="14"/>
      <c r="K170" s="14"/>
      <c r="L170" s="197"/>
      <c r="M170" s="202"/>
      <c r="N170" s="203"/>
      <c r="O170" s="203"/>
      <c r="P170" s="203"/>
      <c r="Q170" s="203"/>
      <c r="R170" s="203"/>
      <c r="S170" s="203"/>
      <c r="T170" s="204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198" t="s">
        <v>146</v>
      </c>
      <c r="AU170" s="198" t="s">
        <v>86</v>
      </c>
      <c r="AV170" s="14" t="s">
        <v>86</v>
      </c>
      <c r="AW170" s="14" t="s">
        <v>32</v>
      </c>
      <c r="AX170" s="14" t="s">
        <v>84</v>
      </c>
      <c r="AY170" s="198" t="s">
        <v>135</v>
      </c>
    </row>
    <row r="171" s="12" customFormat="1" ht="22.8" customHeight="1">
      <c r="A171" s="12"/>
      <c r="B171" s="158"/>
      <c r="C171" s="12"/>
      <c r="D171" s="159" t="s">
        <v>75</v>
      </c>
      <c r="E171" s="169" t="s">
        <v>142</v>
      </c>
      <c r="F171" s="169" t="s">
        <v>216</v>
      </c>
      <c r="G171" s="12"/>
      <c r="H171" s="12"/>
      <c r="I171" s="161"/>
      <c r="J171" s="170">
        <f>BK171</f>
        <v>0</v>
      </c>
      <c r="K171" s="12"/>
      <c r="L171" s="158"/>
      <c r="M171" s="163"/>
      <c r="N171" s="164"/>
      <c r="O171" s="164"/>
      <c r="P171" s="165">
        <f>SUM(P172:P182)</f>
        <v>0</v>
      </c>
      <c r="Q171" s="164"/>
      <c r="R171" s="165">
        <f>SUM(R172:R182)</f>
        <v>45.461714399999998</v>
      </c>
      <c r="S171" s="164"/>
      <c r="T171" s="166">
        <f>SUM(T172:T182)</f>
        <v>0</v>
      </c>
      <c r="U171" s="12"/>
      <c r="V171" s="12"/>
      <c r="W171" s="12"/>
      <c r="X171" s="12"/>
      <c r="Y171" s="12"/>
      <c r="Z171" s="12"/>
      <c r="AA171" s="12"/>
      <c r="AB171" s="12"/>
      <c r="AC171" s="12"/>
      <c r="AD171" s="12"/>
      <c r="AE171" s="12"/>
      <c r="AR171" s="159" t="s">
        <v>84</v>
      </c>
      <c r="AT171" s="167" t="s">
        <v>75</v>
      </c>
      <c r="AU171" s="167" t="s">
        <v>84</v>
      </c>
      <c r="AY171" s="159" t="s">
        <v>135</v>
      </c>
      <c r="BK171" s="168">
        <f>SUM(BK172:BK182)</f>
        <v>0</v>
      </c>
    </row>
    <row r="172" s="2" customFormat="1" ht="24.15" customHeight="1">
      <c r="A172" s="37"/>
      <c r="B172" s="171"/>
      <c r="C172" s="172" t="s">
        <v>217</v>
      </c>
      <c r="D172" s="172" t="s">
        <v>137</v>
      </c>
      <c r="E172" s="173" t="s">
        <v>218</v>
      </c>
      <c r="F172" s="174" t="s">
        <v>219</v>
      </c>
      <c r="G172" s="175" t="s">
        <v>150</v>
      </c>
      <c r="H172" s="176">
        <v>5.7000000000000002</v>
      </c>
      <c r="I172" s="177"/>
      <c r="J172" s="178">
        <f>ROUND(I172*H172,2)</f>
        <v>0</v>
      </c>
      <c r="K172" s="174" t="s">
        <v>151</v>
      </c>
      <c r="L172" s="38"/>
      <c r="M172" s="179" t="s">
        <v>1</v>
      </c>
      <c r="N172" s="180" t="s">
        <v>41</v>
      </c>
      <c r="O172" s="76"/>
      <c r="P172" s="181">
        <f>O172*H172</f>
        <v>0</v>
      </c>
      <c r="Q172" s="181">
        <v>1.9967999999999999</v>
      </c>
      <c r="R172" s="181">
        <f>Q172*H172</f>
        <v>11.38176</v>
      </c>
      <c r="S172" s="181">
        <v>0</v>
      </c>
      <c r="T172" s="182">
        <f>S172*H172</f>
        <v>0</v>
      </c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R172" s="183" t="s">
        <v>142</v>
      </c>
      <c r="AT172" s="183" t="s">
        <v>137</v>
      </c>
      <c r="AU172" s="183" t="s">
        <v>86</v>
      </c>
      <c r="AY172" s="18" t="s">
        <v>135</v>
      </c>
      <c r="BE172" s="184">
        <f>IF(N172="základní",J172,0)</f>
        <v>0</v>
      </c>
      <c r="BF172" s="184">
        <f>IF(N172="snížená",J172,0)</f>
        <v>0</v>
      </c>
      <c r="BG172" s="184">
        <f>IF(N172="zákl. přenesená",J172,0)</f>
        <v>0</v>
      </c>
      <c r="BH172" s="184">
        <f>IF(N172="sníž. přenesená",J172,0)</f>
        <v>0</v>
      </c>
      <c r="BI172" s="184">
        <f>IF(N172="nulová",J172,0)</f>
        <v>0</v>
      </c>
      <c r="BJ172" s="18" t="s">
        <v>84</v>
      </c>
      <c r="BK172" s="184">
        <f>ROUND(I172*H172,2)</f>
        <v>0</v>
      </c>
      <c r="BL172" s="18" t="s">
        <v>142</v>
      </c>
      <c r="BM172" s="183" t="s">
        <v>220</v>
      </c>
    </row>
    <row r="173" s="2" customFormat="1">
      <c r="A173" s="37"/>
      <c r="B173" s="38"/>
      <c r="C173" s="37"/>
      <c r="D173" s="185" t="s">
        <v>144</v>
      </c>
      <c r="E173" s="37"/>
      <c r="F173" s="186" t="s">
        <v>221</v>
      </c>
      <c r="G173" s="37"/>
      <c r="H173" s="37"/>
      <c r="I173" s="187"/>
      <c r="J173" s="37"/>
      <c r="K173" s="37"/>
      <c r="L173" s="38"/>
      <c r="M173" s="188"/>
      <c r="N173" s="189"/>
      <c r="O173" s="76"/>
      <c r="P173" s="76"/>
      <c r="Q173" s="76"/>
      <c r="R173" s="76"/>
      <c r="S173" s="76"/>
      <c r="T173" s="77"/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T173" s="18" t="s">
        <v>144</v>
      </c>
      <c r="AU173" s="18" t="s">
        <v>86</v>
      </c>
    </row>
    <row r="174" s="13" customFormat="1">
      <c r="A174" s="13"/>
      <c r="B174" s="190"/>
      <c r="C174" s="13"/>
      <c r="D174" s="185" t="s">
        <v>146</v>
      </c>
      <c r="E174" s="191" t="s">
        <v>1</v>
      </c>
      <c r="F174" s="192" t="s">
        <v>222</v>
      </c>
      <c r="G174" s="13"/>
      <c r="H174" s="191" t="s">
        <v>1</v>
      </c>
      <c r="I174" s="193"/>
      <c r="J174" s="13"/>
      <c r="K174" s="13"/>
      <c r="L174" s="190"/>
      <c r="M174" s="194"/>
      <c r="N174" s="195"/>
      <c r="O174" s="195"/>
      <c r="P174" s="195"/>
      <c r="Q174" s="195"/>
      <c r="R174" s="195"/>
      <c r="S174" s="195"/>
      <c r="T174" s="196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191" t="s">
        <v>146</v>
      </c>
      <c r="AU174" s="191" t="s">
        <v>86</v>
      </c>
      <c r="AV174" s="13" t="s">
        <v>84</v>
      </c>
      <c r="AW174" s="13" t="s">
        <v>32</v>
      </c>
      <c r="AX174" s="13" t="s">
        <v>76</v>
      </c>
      <c r="AY174" s="191" t="s">
        <v>135</v>
      </c>
    </row>
    <row r="175" s="14" customFormat="1">
      <c r="A175" s="14"/>
      <c r="B175" s="197"/>
      <c r="C175" s="14"/>
      <c r="D175" s="185" t="s">
        <v>146</v>
      </c>
      <c r="E175" s="198" t="s">
        <v>1</v>
      </c>
      <c r="F175" s="199" t="s">
        <v>223</v>
      </c>
      <c r="G175" s="14"/>
      <c r="H175" s="200">
        <v>5.7000000000000002</v>
      </c>
      <c r="I175" s="201"/>
      <c r="J175" s="14"/>
      <c r="K175" s="14"/>
      <c r="L175" s="197"/>
      <c r="M175" s="202"/>
      <c r="N175" s="203"/>
      <c r="O175" s="203"/>
      <c r="P175" s="203"/>
      <c r="Q175" s="203"/>
      <c r="R175" s="203"/>
      <c r="S175" s="203"/>
      <c r="T175" s="204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198" t="s">
        <v>146</v>
      </c>
      <c r="AU175" s="198" t="s">
        <v>86</v>
      </c>
      <c r="AV175" s="14" t="s">
        <v>86</v>
      </c>
      <c r="AW175" s="14" t="s">
        <v>32</v>
      </c>
      <c r="AX175" s="14" t="s">
        <v>84</v>
      </c>
      <c r="AY175" s="198" t="s">
        <v>135</v>
      </c>
    </row>
    <row r="176" s="2" customFormat="1" ht="33" customHeight="1">
      <c r="A176" s="37"/>
      <c r="B176" s="171"/>
      <c r="C176" s="172" t="s">
        <v>224</v>
      </c>
      <c r="D176" s="172" t="s">
        <v>137</v>
      </c>
      <c r="E176" s="173" t="s">
        <v>225</v>
      </c>
      <c r="F176" s="174" t="s">
        <v>226</v>
      </c>
      <c r="G176" s="175" t="s">
        <v>227</v>
      </c>
      <c r="H176" s="176">
        <v>41.82</v>
      </c>
      <c r="I176" s="177"/>
      <c r="J176" s="178">
        <f>ROUND(I176*H176,2)</f>
        <v>0</v>
      </c>
      <c r="K176" s="174" t="s">
        <v>151</v>
      </c>
      <c r="L176" s="38"/>
      <c r="M176" s="179" t="s">
        <v>1</v>
      </c>
      <c r="N176" s="180" t="s">
        <v>41</v>
      </c>
      <c r="O176" s="76"/>
      <c r="P176" s="181">
        <f>O176*H176</f>
        <v>0</v>
      </c>
      <c r="Q176" s="181">
        <v>0.81491999999999998</v>
      </c>
      <c r="R176" s="181">
        <f>Q176*H176</f>
        <v>34.079954399999998</v>
      </c>
      <c r="S176" s="181">
        <v>0</v>
      </c>
      <c r="T176" s="182">
        <f>S176*H176</f>
        <v>0</v>
      </c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R176" s="183" t="s">
        <v>142</v>
      </c>
      <c r="AT176" s="183" t="s">
        <v>137</v>
      </c>
      <c r="AU176" s="183" t="s">
        <v>86</v>
      </c>
      <c r="AY176" s="18" t="s">
        <v>135</v>
      </c>
      <c r="BE176" s="184">
        <f>IF(N176="základní",J176,0)</f>
        <v>0</v>
      </c>
      <c r="BF176" s="184">
        <f>IF(N176="snížená",J176,0)</f>
        <v>0</v>
      </c>
      <c r="BG176" s="184">
        <f>IF(N176="zákl. přenesená",J176,0)</f>
        <v>0</v>
      </c>
      <c r="BH176" s="184">
        <f>IF(N176="sníž. přenesená",J176,0)</f>
        <v>0</v>
      </c>
      <c r="BI176" s="184">
        <f>IF(N176="nulová",J176,0)</f>
        <v>0</v>
      </c>
      <c r="BJ176" s="18" t="s">
        <v>84</v>
      </c>
      <c r="BK176" s="184">
        <f>ROUND(I176*H176,2)</f>
        <v>0</v>
      </c>
      <c r="BL176" s="18" t="s">
        <v>142</v>
      </c>
      <c r="BM176" s="183" t="s">
        <v>228</v>
      </c>
    </row>
    <row r="177" s="2" customFormat="1">
      <c r="A177" s="37"/>
      <c r="B177" s="38"/>
      <c r="C177" s="37"/>
      <c r="D177" s="185" t="s">
        <v>144</v>
      </c>
      <c r="E177" s="37"/>
      <c r="F177" s="186" t="s">
        <v>229</v>
      </c>
      <c r="G177" s="37"/>
      <c r="H177" s="37"/>
      <c r="I177" s="187"/>
      <c r="J177" s="37"/>
      <c r="K177" s="37"/>
      <c r="L177" s="38"/>
      <c r="M177" s="188"/>
      <c r="N177" s="189"/>
      <c r="O177" s="76"/>
      <c r="P177" s="76"/>
      <c r="Q177" s="76"/>
      <c r="R177" s="76"/>
      <c r="S177" s="76"/>
      <c r="T177" s="77"/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T177" s="18" t="s">
        <v>144</v>
      </c>
      <c r="AU177" s="18" t="s">
        <v>86</v>
      </c>
    </row>
    <row r="178" s="13" customFormat="1">
      <c r="A178" s="13"/>
      <c r="B178" s="190"/>
      <c r="C178" s="13"/>
      <c r="D178" s="185" t="s">
        <v>146</v>
      </c>
      <c r="E178" s="191" t="s">
        <v>1</v>
      </c>
      <c r="F178" s="192" t="s">
        <v>230</v>
      </c>
      <c r="G178" s="13"/>
      <c r="H178" s="191" t="s">
        <v>1</v>
      </c>
      <c r="I178" s="193"/>
      <c r="J178" s="13"/>
      <c r="K178" s="13"/>
      <c r="L178" s="190"/>
      <c r="M178" s="194"/>
      <c r="N178" s="195"/>
      <c r="O178" s="195"/>
      <c r="P178" s="195"/>
      <c r="Q178" s="195"/>
      <c r="R178" s="195"/>
      <c r="S178" s="195"/>
      <c r="T178" s="196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191" t="s">
        <v>146</v>
      </c>
      <c r="AU178" s="191" t="s">
        <v>86</v>
      </c>
      <c r="AV178" s="13" t="s">
        <v>84</v>
      </c>
      <c r="AW178" s="13" t="s">
        <v>32</v>
      </c>
      <c r="AX178" s="13" t="s">
        <v>76</v>
      </c>
      <c r="AY178" s="191" t="s">
        <v>135</v>
      </c>
    </row>
    <row r="179" s="14" customFormat="1">
      <c r="A179" s="14"/>
      <c r="B179" s="197"/>
      <c r="C179" s="14"/>
      <c r="D179" s="185" t="s">
        <v>146</v>
      </c>
      <c r="E179" s="198" t="s">
        <v>1</v>
      </c>
      <c r="F179" s="199" t="s">
        <v>231</v>
      </c>
      <c r="G179" s="14"/>
      <c r="H179" s="200">
        <v>34.439999999999998</v>
      </c>
      <c r="I179" s="201"/>
      <c r="J179" s="14"/>
      <c r="K179" s="14"/>
      <c r="L179" s="197"/>
      <c r="M179" s="202"/>
      <c r="N179" s="203"/>
      <c r="O179" s="203"/>
      <c r="P179" s="203"/>
      <c r="Q179" s="203"/>
      <c r="R179" s="203"/>
      <c r="S179" s="203"/>
      <c r="T179" s="204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198" t="s">
        <v>146</v>
      </c>
      <c r="AU179" s="198" t="s">
        <v>86</v>
      </c>
      <c r="AV179" s="14" t="s">
        <v>86</v>
      </c>
      <c r="AW179" s="14" t="s">
        <v>32</v>
      </c>
      <c r="AX179" s="14" t="s">
        <v>76</v>
      </c>
      <c r="AY179" s="198" t="s">
        <v>135</v>
      </c>
    </row>
    <row r="180" s="13" customFormat="1">
      <c r="A180" s="13"/>
      <c r="B180" s="190"/>
      <c r="C180" s="13"/>
      <c r="D180" s="185" t="s">
        <v>146</v>
      </c>
      <c r="E180" s="191" t="s">
        <v>1</v>
      </c>
      <c r="F180" s="192" t="s">
        <v>232</v>
      </c>
      <c r="G180" s="13"/>
      <c r="H180" s="191" t="s">
        <v>1</v>
      </c>
      <c r="I180" s="193"/>
      <c r="J180" s="13"/>
      <c r="K180" s="13"/>
      <c r="L180" s="190"/>
      <c r="M180" s="194"/>
      <c r="N180" s="195"/>
      <c r="O180" s="195"/>
      <c r="P180" s="195"/>
      <c r="Q180" s="195"/>
      <c r="R180" s="195"/>
      <c r="S180" s="195"/>
      <c r="T180" s="196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191" t="s">
        <v>146</v>
      </c>
      <c r="AU180" s="191" t="s">
        <v>86</v>
      </c>
      <c r="AV180" s="13" t="s">
        <v>84</v>
      </c>
      <c r="AW180" s="13" t="s">
        <v>32</v>
      </c>
      <c r="AX180" s="13" t="s">
        <v>76</v>
      </c>
      <c r="AY180" s="191" t="s">
        <v>135</v>
      </c>
    </row>
    <row r="181" s="14" customFormat="1">
      <c r="A181" s="14"/>
      <c r="B181" s="197"/>
      <c r="C181" s="14"/>
      <c r="D181" s="185" t="s">
        <v>146</v>
      </c>
      <c r="E181" s="198" t="s">
        <v>1</v>
      </c>
      <c r="F181" s="199" t="s">
        <v>233</v>
      </c>
      <c r="G181" s="14"/>
      <c r="H181" s="200">
        <v>7.3799999999999999</v>
      </c>
      <c r="I181" s="201"/>
      <c r="J181" s="14"/>
      <c r="K181" s="14"/>
      <c r="L181" s="197"/>
      <c r="M181" s="202"/>
      <c r="N181" s="203"/>
      <c r="O181" s="203"/>
      <c r="P181" s="203"/>
      <c r="Q181" s="203"/>
      <c r="R181" s="203"/>
      <c r="S181" s="203"/>
      <c r="T181" s="204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198" t="s">
        <v>146</v>
      </c>
      <c r="AU181" s="198" t="s">
        <v>86</v>
      </c>
      <c r="AV181" s="14" t="s">
        <v>86</v>
      </c>
      <c r="AW181" s="14" t="s">
        <v>32</v>
      </c>
      <c r="AX181" s="14" t="s">
        <v>76</v>
      </c>
      <c r="AY181" s="198" t="s">
        <v>135</v>
      </c>
    </row>
    <row r="182" s="15" customFormat="1">
      <c r="A182" s="15"/>
      <c r="B182" s="205"/>
      <c r="C182" s="15"/>
      <c r="D182" s="185" t="s">
        <v>146</v>
      </c>
      <c r="E182" s="206" t="s">
        <v>1</v>
      </c>
      <c r="F182" s="207" t="s">
        <v>164</v>
      </c>
      <c r="G182" s="15"/>
      <c r="H182" s="208">
        <v>41.82</v>
      </c>
      <c r="I182" s="209"/>
      <c r="J182" s="15"/>
      <c r="K182" s="15"/>
      <c r="L182" s="205"/>
      <c r="M182" s="210"/>
      <c r="N182" s="211"/>
      <c r="O182" s="211"/>
      <c r="P182" s="211"/>
      <c r="Q182" s="211"/>
      <c r="R182" s="211"/>
      <c r="S182" s="211"/>
      <c r="T182" s="212"/>
      <c r="U182" s="15"/>
      <c r="V182" s="15"/>
      <c r="W182" s="15"/>
      <c r="X182" s="15"/>
      <c r="Y182" s="15"/>
      <c r="Z182" s="15"/>
      <c r="AA182" s="15"/>
      <c r="AB182" s="15"/>
      <c r="AC182" s="15"/>
      <c r="AD182" s="15"/>
      <c r="AE182" s="15"/>
      <c r="AT182" s="206" t="s">
        <v>146</v>
      </c>
      <c r="AU182" s="206" t="s">
        <v>86</v>
      </c>
      <c r="AV182" s="15" t="s">
        <v>142</v>
      </c>
      <c r="AW182" s="15" t="s">
        <v>32</v>
      </c>
      <c r="AX182" s="15" t="s">
        <v>84</v>
      </c>
      <c r="AY182" s="206" t="s">
        <v>135</v>
      </c>
    </row>
    <row r="183" s="12" customFormat="1" ht="22.8" customHeight="1">
      <c r="A183" s="12"/>
      <c r="B183" s="158"/>
      <c r="C183" s="12"/>
      <c r="D183" s="159" t="s">
        <v>75</v>
      </c>
      <c r="E183" s="169" t="s">
        <v>200</v>
      </c>
      <c r="F183" s="169" t="s">
        <v>234</v>
      </c>
      <c r="G183" s="12"/>
      <c r="H183" s="12"/>
      <c r="I183" s="161"/>
      <c r="J183" s="170">
        <f>BK183</f>
        <v>0</v>
      </c>
      <c r="K183" s="12"/>
      <c r="L183" s="158"/>
      <c r="M183" s="163"/>
      <c r="N183" s="164"/>
      <c r="O183" s="164"/>
      <c r="P183" s="165">
        <f>SUM(P184:P201)</f>
        <v>0</v>
      </c>
      <c r="Q183" s="164"/>
      <c r="R183" s="165">
        <f>SUM(R184:R201)</f>
        <v>0.074692800000000004</v>
      </c>
      <c r="S183" s="164"/>
      <c r="T183" s="166">
        <f>SUM(T184:T201)</f>
        <v>14.548188000000002</v>
      </c>
      <c r="U183" s="12"/>
      <c r="V183" s="12"/>
      <c r="W183" s="12"/>
      <c r="X183" s="12"/>
      <c r="Y183" s="12"/>
      <c r="Z183" s="12"/>
      <c r="AA183" s="12"/>
      <c r="AB183" s="12"/>
      <c r="AC183" s="12"/>
      <c r="AD183" s="12"/>
      <c r="AE183" s="12"/>
      <c r="AR183" s="159" t="s">
        <v>84</v>
      </c>
      <c r="AT183" s="167" t="s">
        <v>75</v>
      </c>
      <c r="AU183" s="167" t="s">
        <v>84</v>
      </c>
      <c r="AY183" s="159" t="s">
        <v>135</v>
      </c>
      <c r="BK183" s="168">
        <f>SUM(BK184:BK201)</f>
        <v>0</v>
      </c>
    </row>
    <row r="184" s="2" customFormat="1" ht="24.15" customHeight="1">
      <c r="A184" s="37"/>
      <c r="B184" s="171"/>
      <c r="C184" s="172" t="s">
        <v>235</v>
      </c>
      <c r="D184" s="172" t="s">
        <v>137</v>
      </c>
      <c r="E184" s="173" t="s">
        <v>236</v>
      </c>
      <c r="F184" s="174" t="s">
        <v>237</v>
      </c>
      <c r="G184" s="175" t="s">
        <v>150</v>
      </c>
      <c r="H184" s="176">
        <v>6.5190000000000001</v>
      </c>
      <c r="I184" s="177"/>
      <c r="J184" s="178">
        <f>ROUND(I184*H184,2)</f>
        <v>0</v>
      </c>
      <c r="K184" s="174" t="s">
        <v>151</v>
      </c>
      <c r="L184" s="38"/>
      <c r="M184" s="179" t="s">
        <v>1</v>
      </c>
      <c r="N184" s="180" t="s">
        <v>41</v>
      </c>
      <c r="O184" s="76"/>
      <c r="P184" s="181">
        <f>O184*H184</f>
        <v>0</v>
      </c>
      <c r="Q184" s="181">
        <v>0</v>
      </c>
      <c r="R184" s="181">
        <f>Q184*H184</f>
        <v>0</v>
      </c>
      <c r="S184" s="181">
        <v>2.2000000000000002</v>
      </c>
      <c r="T184" s="182">
        <f>S184*H184</f>
        <v>14.341800000000001</v>
      </c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R184" s="183" t="s">
        <v>142</v>
      </c>
      <c r="AT184" s="183" t="s">
        <v>137</v>
      </c>
      <c r="AU184" s="183" t="s">
        <v>86</v>
      </c>
      <c r="AY184" s="18" t="s">
        <v>135</v>
      </c>
      <c r="BE184" s="184">
        <f>IF(N184="základní",J184,0)</f>
        <v>0</v>
      </c>
      <c r="BF184" s="184">
        <f>IF(N184="snížená",J184,0)</f>
        <v>0</v>
      </c>
      <c r="BG184" s="184">
        <f>IF(N184="zákl. přenesená",J184,0)</f>
        <v>0</v>
      </c>
      <c r="BH184" s="184">
        <f>IF(N184="sníž. přenesená",J184,0)</f>
        <v>0</v>
      </c>
      <c r="BI184" s="184">
        <f>IF(N184="nulová",J184,0)</f>
        <v>0</v>
      </c>
      <c r="BJ184" s="18" t="s">
        <v>84</v>
      </c>
      <c r="BK184" s="184">
        <f>ROUND(I184*H184,2)</f>
        <v>0</v>
      </c>
      <c r="BL184" s="18" t="s">
        <v>142</v>
      </c>
      <c r="BM184" s="183" t="s">
        <v>238</v>
      </c>
    </row>
    <row r="185" s="2" customFormat="1">
      <c r="A185" s="37"/>
      <c r="B185" s="38"/>
      <c r="C185" s="37"/>
      <c r="D185" s="185" t="s">
        <v>144</v>
      </c>
      <c r="E185" s="37"/>
      <c r="F185" s="186" t="s">
        <v>239</v>
      </c>
      <c r="G185" s="37"/>
      <c r="H185" s="37"/>
      <c r="I185" s="187"/>
      <c r="J185" s="37"/>
      <c r="K185" s="37"/>
      <c r="L185" s="38"/>
      <c r="M185" s="188"/>
      <c r="N185" s="189"/>
      <c r="O185" s="76"/>
      <c r="P185" s="76"/>
      <c r="Q185" s="76"/>
      <c r="R185" s="76"/>
      <c r="S185" s="76"/>
      <c r="T185" s="77"/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T185" s="18" t="s">
        <v>144</v>
      </c>
      <c r="AU185" s="18" t="s">
        <v>86</v>
      </c>
    </row>
    <row r="186" s="13" customFormat="1">
      <c r="A186" s="13"/>
      <c r="B186" s="190"/>
      <c r="C186" s="13"/>
      <c r="D186" s="185" t="s">
        <v>146</v>
      </c>
      <c r="E186" s="191" t="s">
        <v>1</v>
      </c>
      <c r="F186" s="192" t="s">
        <v>240</v>
      </c>
      <c r="G186" s="13"/>
      <c r="H186" s="191" t="s">
        <v>1</v>
      </c>
      <c r="I186" s="193"/>
      <c r="J186" s="13"/>
      <c r="K186" s="13"/>
      <c r="L186" s="190"/>
      <c r="M186" s="194"/>
      <c r="N186" s="195"/>
      <c r="O186" s="195"/>
      <c r="P186" s="195"/>
      <c r="Q186" s="195"/>
      <c r="R186" s="195"/>
      <c r="S186" s="195"/>
      <c r="T186" s="196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191" t="s">
        <v>146</v>
      </c>
      <c r="AU186" s="191" t="s">
        <v>86</v>
      </c>
      <c r="AV186" s="13" t="s">
        <v>84</v>
      </c>
      <c r="AW186" s="13" t="s">
        <v>32</v>
      </c>
      <c r="AX186" s="13" t="s">
        <v>76</v>
      </c>
      <c r="AY186" s="191" t="s">
        <v>135</v>
      </c>
    </row>
    <row r="187" s="14" customFormat="1">
      <c r="A187" s="14"/>
      <c r="B187" s="197"/>
      <c r="C187" s="14"/>
      <c r="D187" s="185" t="s">
        <v>146</v>
      </c>
      <c r="E187" s="198" t="s">
        <v>100</v>
      </c>
      <c r="F187" s="199" t="s">
        <v>241</v>
      </c>
      <c r="G187" s="14"/>
      <c r="H187" s="200">
        <v>6.5190000000000001</v>
      </c>
      <c r="I187" s="201"/>
      <c r="J187" s="14"/>
      <c r="K187" s="14"/>
      <c r="L187" s="197"/>
      <c r="M187" s="202"/>
      <c r="N187" s="203"/>
      <c r="O187" s="203"/>
      <c r="P187" s="203"/>
      <c r="Q187" s="203"/>
      <c r="R187" s="203"/>
      <c r="S187" s="203"/>
      <c r="T187" s="204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198" t="s">
        <v>146</v>
      </c>
      <c r="AU187" s="198" t="s">
        <v>86</v>
      </c>
      <c r="AV187" s="14" t="s">
        <v>86</v>
      </c>
      <c r="AW187" s="14" t="s">
        <v>32</v>
      </c>
      <c r="AX187" s="14" t="s">
        <v>84</v>
      </c>
      <c r="AY187" s="198" t="s">
        <v>135</v>
      </c>
    </row>
    <row r="188" s="2" customFormat="1" ht="24.15" customHeight="1">
      <c r="A188" s="37"/>
      <c r="B188" s="171"/>
      <c r="C188" s="172" t="s">
        <v>242</v>
      </c>
      <c r="D188" s="172" t="s">
        <v>137</v>
      </c>
      <c r="E188" s="173" t="s">
        <v>243</v>
      </c>
      <c r="F188" s="174" t="s">
        <v>244</v>
      </c>
      <c r="G188" s="175" t="s">
        <v>245</v>
      </c>
      <c r="H188" s="176">
        <v>98.280000000000001</v>
      </c>
      <c r="I188" s="177"/>
      <c r="J188" s="178">
        <f>ROUND(I188*H188,2)</f>
        <v>0</v>
      </c>
      <c r="K188" s="174" t="s">
        <v>210</v>
      </c>
      <c r="L188" s="38"/>
      <c r="M188" s="179" t="s">
        <v>1</v>
      </c>
      <c r="N188" s="180" t="s">
        <v>41</v>
      </c>
      <c r="O188" s="76"/>
      <c r="P188" s="181">
        <f>O188*H188</f>
        <v>0</v>
      </c>
      <c r="Q188" s="181">
        <v>0.00076000000000000004</v>
      </c>
      <c r="R188" s="181">
        <f>Q188*H188</f>
        <v>0.074692800000000004</v>
      </c>
      <c r="S188" s="181">
        <v>0.0020999999999999999</v>
      </c>
      <c r="T188" s="182">
        <f>S188*H188</f>
        <v>0.20638799999999999</v>
      </c>
      <c r="U188" s="37"/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  <c r="AR188" s="183" t="s">
        <v>142</v>
      </c>
      <c r="AT188" s="183" t="s">
        <v>137</v>
      </c>
      <c r="AU188" s="183" t="s">
        <v>86</v>
      </c>
      <c r="AY188" s="18" t="s">
        <v>135</v>
      </c>
      <c r="BE188" s="184">
        <f>IF(N188="základní",J188,0)</f>
        <v>0</v>
      </c>
      <c r="BF188" s="184">
        <f>IF(N188="snížená",J188,0)</f>
        <v>0</v>
      </c>
      <c r="BG188" s="184">
        <f>IF(N188="zákl. přenesená",J188,0)</f>
        <v>0</v>
      </c>
      <c r="BH188" s="184">
        <f>IF(N188="sníž. přenesená",J188,0)</f>
        <v>0</v>
      </c>
      <c r="BI188" s="184">
        <f>IF(N188="nulová",J188,0)</f>
        <v>0</v>
      </c>
      <c r="BJ188" s="18" t="s">
        <v>84</v>
      </c>
      <c r="BK188" s="184">
        <f>ROUND(I188*H188,2)</f>
        <v>0</v>
      </c>
      <c r="BL188" s="18" t="s">
        <v>142</v>
      </c>
      <c r="BM188" s="183" t="s">
        <v>246</v>
      </c>
    </row>
    <row r="189" s="2" customFormat="1">
      <c r="A189" s="37"/>
      <c r="B189" s="38"/>
      <c r="C189" s="37"/>
      <c r="D189" s="185" t="s">
        <v>144</v>
      </c>
      <c r="E189" s="37"/>
      <c r="F189" s="186" t="s">
        <v>247</v>
      </c>
      <c r="G189" s="37"/>
      <c r="H189" s="37"/>
      <c r="I189" s="187"/>
      <c r="J189" s="37"/>
      <c r="K189" s="37"/>
      <c r="L189" s="38"/>
      <c r="M189" s="188"/>
      <c r="N189" s="189"/>
      <c r="O189" s="76"/>
      <c r="P189" s="76"/>
      <c r="Q189" s="76"/>
      <c r="R189" s="76"/>
      <c r="S189" s="76"/>
      <c r="T189" s="77"/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T189" s="18" t="s">
        <v>144</v>
      </c>
      <c r="AU189" s="18" t="s">
        <v>86</v>
      </c>
    </row>
    <row r="190" s="13" customFormat="1">
      <c r="A190" s="13"/>
      <c r="B190" s="190"/>
      <c r="C190" s="13"/>
      <c r="D190" s="185" t="s">
        <v>146</v>
      </c>
      <c r="E190" s="191" t="s">
        <v>1</v>
      </c>
      <c r="F190" s="192" t="s">
        <v>248</v>
      </c>
      <c r="G190" s="13"/>
      <c r="H190" s="191" t="s">
        <v>1</v>
      </c>
      <c r="I190" s="193"/>
      <c r="J190" s="13"/>
      <c r="K190" s="13"/>
      <c r="L190" s="190"/>
      <c r="M190" s="194"/>
      <c r="N190" s="195"/>
      <c r="O190" s="195"/>
      <c r="P190" s="195"/>
      <c r="Q190" s="195"/>
      <c r="R190" s="195"/>
      <c r="S190" s="195"/>
      <c r="T190" s="196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191" t="s">
        <v>146</v>
      </c>
      <c r="AU190" s="191" t="s">
        <v>86</v>
      </c>
      <c r="AV190" s="13" t="s">
        <v>84</v>
      </c>
      <c r="AW190" s="13" t="s">
        <v>32</v>
      </c>
      <c r="AX190" s="13" t="s">
        <v>76</v>
      </c>
      <c r="AY190" s="191" t="s">
        <v>135</v>
      </c>
    </row>
    <row r="191" s="13" customFormat="1">
      <c r="A191" s="13"/>
      <c r="B191" s="190"/>
      <c r="C191" s="13"/>
      <c r="D191" s="185" t="s">
        <v>146</v>
      </c>
      <c r="E191" s="191" t="s">
        <v>1</v>
      </c>
      <c r="F191" s="192" t="s">
        <v>249</v>
      </c>
      <c r="G191" s="13"/>
      <c r="H191" s="191" t="s">
        <v>1</v>
      </c>
      <c r="I191" s="193"/>
      <c r="J191" s="13"/>
      <c r="K191" s="13"/>
      <c r="L191" s="190"/>
      <c r="M191" s="194"/>
      <c r="N191" s="195"/>
      <c r="O191" s="195"/>
      <c r="P191" s="195"/>
      <c r="Q191" s="195"/>
      <c r="R191" s="195"/>
      <c r="S191" s="195"/>
      <c r="T191" s="196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191" t="s">
        <v>146</v>
      </c>
      <c r="AU191" s="191" t="s">
        <v>86</v>
      </c>
      <c r="AV191" s="13" t="s">
        <v>84</v>
      </c>
      <c r="AW191" s="13" t="s">
        <v>32</v>
      </c>
      <c r="AX191" s="13" t="s">
        <v>76</v>
      </c>
      <c r="AY191" s="191" t="s">
        <v>135</v>
      </c>
    </row>
    <row r="192" s="14" customFormat="1">
      <c r="A192" s="14"/>
      <c r="B192" s="197"/>
      <c r="C192" s="14"/>
      <c r="D192" s="185" t="s">
        <v>146</v>
      </c>
      <c r="E192" s="198" t="s">
        <v>91</v>
      </c>
      <c r="F192" s="199" t="s">
        <v>250</v>
      </c>
      <c r="G192" s="14"/>
      <c r="H192" s="200">
        <v>98.280000000000001</v>
      </c>
      <c r="I192" s="201"/>
      <c r="J192" s="14"/>
      <c r="K192" s="14"/>
      <c r="L192" s="197"/>
      <c r="M192" s="202"/>
      <c r="N192" s="203"/>
      <c r="O192" s="203"/>
      <c r="P192" s="203"/>
      <c r="Q192" s="203"/>
      <c r="R192" s="203"/>
      <c r="S192" s="203"/>
      <c r="T192" s="204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198" t="s">
        <v>146</v>
      </c>
      <c r="AU192" s="198" t="s">
        <v>86</v>
      </c>
      <c r="AV192" s="14" t="s">
        <v>86</v>
      </c>
      <c r="AW192" s="14" t="s">
        <v>32</v>
      </c>
      <c r="AX192" s="14" t="s">
        <v>84</v>
      </c>
      <c r="AY192" s="198" t="s">
        <v>135</v>
      </c>
    </row>
    <row r="193" s="2" customFormat="1" ht="16.5" customHeight="1">
      <c r="A193" s="37"/>
      <c r="B193" s="171"/>
      <c r="C193" s="172" t="s">
        <v>8</v>
      </c>
      <c r="D193" s="172" t="s">
        <v>137</v>
      </c>
      <c r="E193" s="173" t="s">
        <v>251</v>
      </c>
      <c r="F193" s="174" t="s">
        <v>252</v>
      </c>
      <c r="G193" s="175" t="s">
        <v>253</v>
      </c>
      <c r="H193" s="176">
        <v>1</v>
      </c>
      <c r="I193" s="177"/>
      <c r="J193" s="178">
        <f>ROUND(I193*H193,2)</f>
        <v>0</v>
      </c>
      <c r="K193" s="174" t="s">
        <v>1</v>
      </c>
      <c r="L193" s="38"/>
      <c r="M193" s="179" t="s">
        <v>1</v>
      </c>
      <c r="N193" s="180" t="s">
        <v>41</v>
      </c>
      <c r="O193" s="76"/>
      <c r="P193" s="181">
        <f>O193*H193</f>
        <v>0</v>
      </c>
      <c r="Q193" s="181">
        <v>0</v>
      </c>
      <c r="R193" s="181">
        <f>Q193*H193</f>
        <v>0</v>
      </c>
      <c r="S193" s="181">
        <v>0</v>
      </c>
      <c r="T193" s="182">
        <f>S193*H193</f>
        <v>0</v>
      </c>
      <c r="U193" s="37"/>
      <c r="V193" s="37"/>
      <c r="W193" s="37"/>
      <c r="X193" s="37"/>
      <c r="Y193" s="37"/>
      <c r="Z193" s="37"/>
      <c r="AA193" s="37"/>
      <c r="AB193" s="37"/>
      <c r="AC193" s="37"/>
      <c r="AD193" s="37"/>
      <c r="AE193" s="37"/>
      <c r="AR193" s="183" t="s">
        <v>142</v>
      </c>
      <c r="AT193" s="183" t="s">
        <v>137</v>
      </c>
      <c r="AU193" s="183" t="s">
        <v>86</v>
      </c>
      <c r="AY193" s="18" t="s">
        <v>135</v>
      </c>
      <c r="BE193" s="184">
        <f>IF(N193="základní",J193,0)</f>
        <v>0</v>
      </c>
      <c r="BF193" s="184">
        <f>IF(N193="snížená",J193,0)</f>
        <v>0</v>
      </c>
      <c r="BG193" s="184">
        <f>IF(N193="zákl. přenesená",J193,0)</f>
        <v>0</v>
      </c>
      <c r="BH193" s="184">
        <f>IF(N193="sníž. přenesená",J193,0)</f>
        <v>0</v>
      </c>
      <c r="BI193" s="184">
        <f>IF(N193="nulová",J193,0)</f>
        <v>0</v>
      </c>
      <c r="BJ193" s="18" t="s">
        <v>84</v>
      </c>
      <c r="BK193" s="184">
        <f>ROUND(I193*H193,2)</f>
        <v>0</v>
      </c>
      <c r="BL193" s="18" t="s">
        <v>142</v>
      </c>
      <c r="BM193" s="183" t="s">
        <v>254</v>
      </c>
    </row>
    <row r="194" s="2" customFormat="1">
      <c r="A194" s="37"/>
      <c r="B194" s="38"/>
      <c r="C194" s="37"/>
      <c r="D194" s="185" t="s">
        <v>144</v>
      </c>
      <c r="E194" s="37"/>
      <c r="F194" s="186" t="s">
        <v>255</v>
      </c>
      <c r="G194" s="37"/>
      <c r="H194" s="37"/>
      <c r="I194" s="187"/>
      <c r="J194" s="37"/>
      <c r="K194" s="37"/>
      <c r="L194" s="38"/>
      <c r="M194" s="188"/>
      <c r="N194" s="189"/>
      <c r="O194" s="76"/>
      <c r="P194" s="76"/>
      <c r="Q194" s="76"/>
      <c r="R194" s="76"/>
      <c r="S194" s="76"/>
      <c r="T194" s="77"/>
      <c r="U194" s="37"/>
      <c r="V194" s="37"/>
      <c r="W194" s="37"/>
      <c r="X194" s="37"/>
      <c r="Y194" s="37"/>
      <c r="Z194" s="37"/>
      <c r="AA194" s="37"/>
      <c r="AB194" s="37"/>
      <c r="AC194" s="37"/>
      <c r="AD194" s="37"/>
      <c r="AE194" s="37"/>
      <c r="AT194" s="18" t="s">
        <v>144</v>
      </c>
      <c r="AU194" s="18" t="s">
        <v>86</v>
      </c>
    </row>
    <row r="195" s="2" customFormat="1">
      <c r="A195" s="37"/>
      <c r="B195" s="38"/>
      <c r="C195" s="37"/>
      <c r="D195" s="185" t="s">
        <v>197</v>
      </c>
      <c r="E195" s="37"/>
      <c r="F195" s="213" t="s">
        <v>256</v>
      </c>
      <c r="G195" s="37"/>
      <c r="H195" s="37"/>
      <c r="I195" s="187"/>
      <c r="J195" s="37"/>
      <c r="K195" s="37"/>
      <c r="L195" s="38"/>
      <c r="M195" s="188"/>
      <c r="N195" s="189"/>
      <c r="O195" s="76"/>
      <c r="P195" s="76"/>
      <c r="Q195" s="76"/>
      <c r="R195" s="76"/>
      <c r="S195" s="76"/>
      <c r="T195" s="77"/>
      <c r="U195" s="37"/>
      <c r="V195" s="37"/>
      <c r="W195" s="37"/>
      <c r="X195" s="37"/>
      <c r="Y195" s="37"/>
      <c r="Z195" s="37"/>
      <c r="AA195" s="37"/>
      <c r="AB195" s="37"/>
      <c r="AC195" s="37"/>
      <c r="AD195" s="37"/>
      <c r="AE195" s="37"/>
      <c r="AT195" s="18" t="s">
        <v>197</v>
      </c>
      <c r="AU195" s="18" t="s">
        <v>86</v>
      </c>
    </row>
    <row r="196" s="14" customFormat="1">
      <c r="A196" s="14"/>
      <c r="B196" s="197"/>
      <c r="C196" s="14"/>
      <c r="D196" s="185" t="s">
        <v>146</v>
      </c>
      <c r="E196" s="198" t="s">
        <v>1</v>
      </c>
      <c r="F196" s="199" t="s">
        <v>84</v>
      </c>
      <c r="G196" s="14"/>
      <c r="H196" s="200">
        <v>1</v>
      </c>
      <c r="I196" s="201"/>
      <c r="J196" s="14"/>
      <c r="K196" s="14"/>
      <c r="L196" s="197"/>
      <c r="M196" s="202"/>
      <c r="N196" s="203"/>
      <c r="O196" s="203"/>
      <c r="P196" s="203"/>
      <c r="Q196" s="203"/>
      <c r="R196" s="203"/>
      <c r="S196" s="203"/>
      <c r="T196" s="204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198" t="s">
        <v>146</v>
      </c>
      <c r="AU196" s="198" t="s">
        <v>86</v>
      </c>
      <c r="AV196" s="14" t="s">
        <v>86</v>
      </c>
      <c r="AW196" s="14" t="s">
        <v>32</v>
      </c>
      <c r="AX196" s="14" t="s">
        <v>84</v>
      </c>
      <c r="AY196" s="198" t="s">
        <v>135</v>
      </c>
    </row>
    <row r="197" s="2" customFormat="1" ht="37.8" customHeight="1">
      <c r="A197" s="37"/>
      <c r="B197" s="171"/>
      <c r="C197" s="172" t="s">
        <v>257</v>
      </c>
      <c r="D197" s="172" t="s">
        <v>137</v>
      </c>
      <c r="E197" s="173" t="s">
        <v>258</v>
      </c>
      <c r="F197" s="174" t="s">
        <v>259</v>
      </c>
      <c r="G197" s="175" t="s">
        <v>195</v>
      </c>
      <c r="H197" s="176">
        <v>1</v>
      </c>
      <c r="I197" s="177"/>
      <c r="J197" s="178">
        <f>ROUND(I197*H197,2)</f>
        <v>0</v>
      </c>
      <c r="K197" s="174" t="s">
        <v>1</v>
      </c>
      <c r="L197" s="38"/>
      <c r="M197" s="179" t="s">
        <v>1</v>
      </c>
      <c r="N197" s="180" t="s">
        <v>41</v>
      </c>
      <c r="O197" s="76"/>
      <c r="P197" s="181">
        <f>O197*H197</f>
        <v>0</v>
      </c>
      <c r="Q197" s="181">
        <v>0</v>
      </c>
      <c r="R197" s="181">
        <f>Q197*H197</f>
        <v>0</v>
      </c>
      <c r="S197" s="181">
        <v>0</v>
      </c>
      <c r="T197" s="182">
        <f>S197*H197</f>
        <v>0</v>
      </c>
      <c r="U197" s="37"/>
      <c r="V197" s="37"/>
      <c r="W197" s="37"/>
      <c r="X197" s="37"/>
      <c r="Y197" s="37"/>
      <c r="Z197" s="37"/>
      <c r="AA197" s="37"/>
      <c r="AB197" s="37"/>
      <c r="AC197" s="37"/>
      <c r="AD197" s="37"/>
      <c r="AE197" s="37"/>
      <c r="AR197" s="183" t="s">
        <v>142</v>
      </c>
      <c r="AT197" s="183" t="s">
        <v>137</v>
      </c>
      <c r="AU197" s="183" t="s">
        <v>86</v>
      </c>
      <c r="AY197" s="18" t="s">
        <v>135</v>
      </c>
      <c r="BE197" s="184">
        <f>IF(N197="základní",J197,0)</f>
        <v>0</v>
      </c>
      <c r="BF197" s="184">
        <f>IF(N197="snížená",J197,0)</f>
        <v>0</v>
      </c>
      <c r="BG197" s="184">
        <f>IF(N197="zákl. přenesená",J197,0)</f>
        <v>0</v>
      </c>
      <c r="BH197" s="184">
        <f>IF(N197="sníž. přenesená",J197,0)</f>
        <v>0</v>
      </c>
      <c r="BI197" s="184">
        <f>IF(N197="nulová",J197,0)</f>
        <v>0</v>
      </c>
      <c r="BJ197" s="18" t="s">
        <v>84</v>
      </c>
      <c r="BK197" s="184">
        <f>ROUND(I197*H197,2)</f>
        <v>0</v>
      </c>
      <c r="BL197" s="18" t="s">
        <v>142</v>
      </c>
      <c r="BM197" s="183" t="s">
        <v>260</v>
      </c>
    </row>
    <row r="198" s="2" customFormat="1">
      <c r="A198" s="37"/>
      <c r="B198" s="38"/>
      <c r="C198" s="37"/>
      <c r="D198" s="185" t="s">
        <v>197</v>
      </c>
      <c r="E198" s="37"/>
      <c r="F198" s="213" t="s">
        <v>261</v>
      </c>
      <c r="G198" s="37"/>
      <c r="H198" s="37"/>
      <c r="I198" s="187"/>
      <c r="J198" s="37"/>
      <c r="K198" s="37"/>
      <c r="L198" s="38"/>
      <c r="M198" s="188"/>
      <c r="N198" s="189"/>
      <c r="O198" s="76"/>
      <c r="P198" s="76"/>
      <c r="Q198" s="76"/>
      <c r="R198" s="76"/>
      <c r="S198" s="76"/>
      <c r="T198" s="77"/>
      <c r="U198" s="37"/>
      <c r="V198" s="37"/>
      <c r="W198" s="37"/>
      <c r="X198" s="37"/>
      <c r="Y198" s="37"/>
      <c r="Z198" s="37"/>
      <c r="AA198" s="37"/>
      <c r="AB198" s="37"/>
      <c r="AC198" s="37"/>
      <c r="AD198" s="37"/>
      <c r="AE198" s="37"/>
      <c r="AT198" s="18" t="s">
        <v>197</v>
      </c>
      <c r="AU198" s="18" t="s">
        <v>86</v>
      </c>
    </row>
    <row r="199" s="2" customFormat="1" ht="24.15" customHeight="1">
      <c r="A199" s="37"/>
      <c r="B199" s="171"/>
      <c r="C199" s="172" t="s">
        <v>262</v>
      </c>
      <c r="D199" s="172" t="s">
        <v>137</v>
      </c>
      <c r="E199" s="173" t="s">
        <v>263</v>
      </c>
      <c r="F199" s="174" t="s">
        <v>264</v>
      </c>
      <c r="G199" s="175" t="s">
        <v>245</v>
      </c>
      <c r="H199" s="176">
        <v>98.280000000000001</v>
      </c>
      <c r="I199" s="177"/>
      <c r="J199" s="178">
        <f>ROUND(I199*H199,2)</f>
        <v>0</v>
      </c>
      <c r="K199" s="174" t="s">
        <v>1</v>
      </c>
      <c r="L199" s="38"/>
      <c r="M199" s="179" t="s">
        <v>1</v>
      </c>
      <c r="N199" s="180" t="s">
        <v>41</v>
      </c>
      <c r="O199" s="76"/>
      <c r="P199" s="181">
        <f>O199*H199</f>
        <v>0</v>
      </c>
      <c r="Q199" s="181">
        <v>0</v>
      </c>
      <c r="R199" s="181">
        <f>Q199*H199</f>
        <v>0</v>
      </c>
      <c r="S199" s="181">
        <v>0</v>
      </c>
      <c r="T199" s="182">
        <f>S199*H199</f>
        <v>0</v>
      </c>
      <c r="U199" s="37"/>
      <c r="V199" s="37"/>
      <c r="W199" s="37"/>
      <c r="X199" s="37"/>
      <c r="Y199" s="37"/>
      <c r="Z199" s="37"/>
      <c r="AA199" s="37"/>
      <c r="AB199" s="37"/>
      <c r="AC199" s="37"/>
      <c r="AD199" s="37"/>
      <c r="AE199" s="37"/>
      <c r="AR199" s="183" t="s">
        <v>142</v>
      </c>
      <c r="AT199" s="183" t="s">
        <v>137</v>
      </c>
      <c r="AU199" s="183" t="s">
        <v>86</v>
      </c>
      <c r="AY199" s="18" t="s">
        <v>135</v>
      </c>
      <c r="BE199" s="184">
        <f>IF(N199="základní",J199,0)</f>
        <v>0</v>
      </c>
      <c r="BF199" s="184">
        <f>IF(N199="snížená",J199,0)</f>
        <v>0</v>
      </c>
      <c r="BG199" s="184">
        <f>IF(N199="zákl. přenesená",J199,0)</f>
        <v>0</v>
      </c>
      <c r="BH199" s="184">
        <f>IF(N199="sníž. přenesená",J199,0)</f>
        <v>0</v>
      </c>
      <c r="BI199" s="184">
        <f>IF(N199="nulová",J199,0)</f>
        <v>0</v>
      </c>
      <c r="BJ199" s="18" t="s">
        <v>84</v>
      </c>
      <c r="BK199" s="184">
        <f>ROUND(I199*H199,2)</f>
        <v>0</v>
      </c>
      <c r="BL199" s="18" t="s">
        <v>142</v>
      </c>
      <c r="BM199" s="183" t="s">
        <v>265</v>
      </c>
    </row>
    <row r="200" s="2" customFormat="1">
      <c r="A200" s="37"/>
      <c r="B200" s="38"/>
      <c r="C200" s="37"/>
      <c r="D200" s="185" t="s">
        <v>197</v>
      </c>
      <c r="E200" s="37"/>
      <c r="F200" s="213" t="s">
        <v>266</v>
      </c>
      <c r="G200" s="37"/>
      <c r="H200" s="37"/>
      <c r="I200" s="187"/>
      <c r="J200" s="37"/>
      <c r="K200" s="37"/>
      <c r="L200" s="38"/>
      <c r="M200" s="188"/>
      <c r="N200" s="189"/>
      <c r="O200" s="76"/>
      <c r="P200" s="76"/>
      <c r="Q200" s="76"/>
      <c r="R200" s="76"/>
      <c r="S200" s="76"/>
      <c r="T200" s="77"/>
      <c r="U200" s="37"/>
      <c r="V200" s="37"/>
      <c r="W200" s="37"/>
      <c r="X200" s="37"/>
      <c r="Y200" s="37"/>
      <c r="Z200" s="37"/>
      <c r="AA200" s="37"/>
      <c r="AB200" s="37"/>
      <c r="AC200" s="37"/>
      <c r="AD200" s="37"/>
      <c r="AE200" s="37"/>
      <c r="AT200" s="18" t="s">
        <v>197</v>
      </c>
      <c r="AU200" s="18" t="s">
        <v>86</v>
      </c>
    </row>
    <row r="201" s="14" customFormat="1">
      <c r="A201" s="14"/>
      <c r="B201" s="197"/>
      <c r="C201" s="14"/>
      <c r="D201" s="185" t="s">
        <v>146</v>
      </c>
      <c r="E201" s="198" t="s">
        <v>1</v>
      </c>
      <c r="F201" s="199" t="s">
        <v>91</v>
      </c>
      <c r="G201" s="14"/>
      <c r="H201" s="200">
        <v>98.280000000000001</v>
      </c>
      <c r="I201" s="201"/>
      <c r="J201" s="14"/>
      <c r="K201" s="14"/>
      <c r="L201" s="197"/>
      <c r="M201" s="202"/>
      <c r="N201" s="203"/>
      <c r="O201" s="203"/>
      <c r="P201" s="203"/>
      <c r="Q201" s="203"/>
      <c r="R201" s="203"/>
      <c r="S201" s="203"/>
      <c r="T201" s="204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198" t="s">
        <v>146</v>
      </c>
      <c r="AU201" s="198" t="s">
        <v>86</v>
      </c>
      <c r="AV201" s="14" t="s">
        <v>86</v>
      </c>
      <c r="AW201" s="14" t="s">
        <v>32</v>
      </c>
      <c r="AX201" s="14" t="s">
        <v>84</v>
      </c>
      <c r="AY201" s="198" t="s">
        <v>135</v>
      </c>
    </row>
    <row r="202" s="12" customFormat="1" ht="22.8" customHeight="1">
      <c r="A202" s="12"/>
      <c r="B202" s="158"/>
      <c r="C202" s="12"/>
      <c r="D202" s="159" t="s">
        <v>75</v>
      </c>
      <c r="E202" s="169" t="s">
        <v>267</v>
      </c>
      <c r="F202" s="169" t="s">
        <v>268</v>
      </c>
      <c r="G202" s="12"/>
      <c r="H202" s="12"/>
      <c r="I202" s="161"/>
      <c r="J202" s="170">
        <f>BK202</f>
        <v>0</v>
      </c>
      <c r="K202" s="12"/>
      <c r="L202" s="158"/>
      <c r="M202" s="163"/>
      <c r="N202" s="164"/>
      <c r="O202" s="164"/>
      <c r="P202" s="165">
        <f>SUM(P203:P214)</f>
        <v>0</v>
      </c>
      <c r="Q202" s="164"/>
      <c r="R202" s="165">
        <f>SUM(R203:R214)</f>
        <v>0</v>
      </c>
      <c r="S202" s="164"/>
      <c r="T202" s="166">
        <f>SUM(T203:T214)</f>
        <v>0</v>
      </c>
      <c r="U202" s="12"/>
      <c r="V202" s="12"/>
      <c r="W202" s="12"/>
      <c r="X202" s="12"/>
      <c r="Y202" s="12"/>
      <c r="Z202" s="12"/>
      <c r="AA202" s="12"/>
      <c r="AB202" s="12"/>
      <c r="AC202" s="12"/>
      <c r="AD202" s="12"/>
      <c r="AE202" s="12"/>
      <c r="AR202" s="159" t="s">
        <v>84</v>
      </c>
      <c r="AT202" s="167" t="s">
        <v>75</v>
      </c>
      <c r="AU202" s="167" t="s">
        <v>84</v>
      </c>
      <c r="AY202" s="159" t="s">
        <v>135</v>
      </c>
      <c r="BK202" s="168">
        <f>SUM(BK203:BK214)</f>
        <v>0</v>
      </c>
    </row>
    <row r="203" s="2" customFormat="1" ht="24.15" customHeight="1">
      <c r="A203" s="37"/>
      <c r="B203" s="171"/>
      <c r="C203" s="172" t="s">
        <v>269</v>
      </c>
      <c r="D203" s="172" t="s">
        <v>137</v>
      </c>
      <c r="E203" s="173" t="s">
        <v>270</v>
      </c>
      <c r="F203" s="174" t="s">
        <v>271</v>
      </c>
      <c r="G203" s="175" t="s">
        <v>187</v>
      </c>
      <c r="H203" s="176">
        <v>27.529</v>
      </c>
      <c r="I203" s="177"/>
      <c r="J203" s="178">
        <f>ROUND(I203*H203,2)</f>
        <v>0</v>
      </c>
      <c r="K203" s="174" t="s">
        <v>1</v>
      </c>
      <c r="L203" s="38"/>
      <c r="M203" s="179" t="s">
        <v>1</v>
      </c>
      <c r="N203" s="180" t="s">
        <v>41</v>
      </c>
      <c r="O203" s="76"/>
      <c r="P203" s="181">
        <f>O203*H203</f>
        <v>0</v>
      </c>
      <c r="Q203" s="181">
        <v>0</v>
      </c>
      <c r="R203" s="181">
        <f>Q203*H203</f>
        <v>0</v>
      </c>
      <c r="S203" s="181">
        <v>0</v>
      </c>
      <c r="T203" s="182">
        <f>S203*H203</f>
        <v>0</v>
      </c>
      <c r="U203" s="37"/>
      <c r="V203" s="37"/>
      <c r="W203" s="37"/>
      <c r="X203" s="37"/>
      <c r="Y203" s="37"/>
      <c r="Z203" s="37"/>
      <c r="AA203" s="37"/>
      <c r="AB203" s="37"/>
      <c r="AC203" s="37"/>
      <c r="AD203" s="37"/>
      <c r="AE203" s="37"/>
      <c r="AR203" s="183" t="s">
        <v>142</v>
      </c>
      <c r="AT203" s="183" t="s">
        <v>137</v>
      </c>
      <c r="AU203" s="183" t="s">
        <v>86</v>
      </c>
      <c r="AY203" s="18" t="s">
        <v>135</v>
      </c>
      <c r="BE203" s="184">
        <f>IF(N203="základní",J203,0)</f>
        <v>0</v>
      </c>
      <c r="BF203" s="184">
        <f>IF(N203="snížená",J203,0)</f>
        <v>0</v>
      </c>
      <c r="BG203" s="184">
        <f>IF(N203="zákl. přenesená",J203,0)</f>
        <v>0</v>
      </c>
      <c r="BH203" s="184">
        <f>IF(N203="sníž. přenesená",J203,0)</f>
        <v>0</v>
      </c>
      <c r="BI203" s="184">
        <f>IF(N203="nulová",J203,0)</f>
        <v>0</v>
      </c>
      <c r="BJ203" s="18" t="s">
        <v>84</v>
      </c>
      <c r="BK203" s="184">
        <f>ROUND(I203*H203,2)</f>
        <v>0</v>
      </c>
      <c r="BL203" s="18" t="s">
        <v>142</v>
      </c>
      <c r="BM203" s="183" t="s">
        <v>272</v>
      </c>
    </row>
    <row r="204" s="2" customFormat="1">
      <c r="A204" s="37"/>
      <c r="B204" s="38"/>
      <c r="C204" s="37"/>
      <c r="D204" s="185" t="s">
        <v>144</v>
      </c>
      <c r="E204" s="37"/>
      <c r="F204" s="186" t="s">
        <v>273</v>
      </c>
      <c r="G204" s="37"/>
      <c r="H204" s="37"/>
      <c r="I204" s="187"/>
      <c r="J204" s="37"/>
      <c r="K204" s="37"/>
      <c r="L204" s="38"/>
      <c r="M204" s="188"/>
      <c r="N204" s="189"/>
      <c r="O204" s="76"/>
      <c r="P204" s="76"/>
      <c r="Q204" s="76"/>
      <c r="R204" s="76"/>
      <c r="S204" s="76"/>
      <c r="T204" s="77"/>
      <c r="U204" s="37"/>
      <c r="V204" s="37"/>
      <c r="W204" s="37"/>
      <c r="X204" s="37"/>
      <c r="Y204" s="37"/>
      <c r="Z204" s="37"/>
      <c r="AA204" s="37"/>
      <c r="AB204" s="37"/>
      <c r="AC204" s="37"/>
      <c r="AD204" s="37"/>
      <c r="AE204" s="37"/>
      <c r="AT204" s="18" t="s">
        <v>144</v>
      </c>
      <c r="AU204" s="18" t="s">
        <v>86</v>
      </c>
    </row>
    <row r="205" s="14" customFormat="1">
      <c r="A205" s="14"/>
      <c r="B205" s="197"/>
      <c r="C205" s="14"/>
      <c r="D205" s="185" t="s">
        <v>146</v>
      </c>
      <c r="E205" s="198" t="s">
        <v>1</v>
      </c>
      <c r="F205" s="199" t="s">
        <v>274</v>
      </c>
      <c r="G205" s="14"/>
      <c r="H205" s="200">
        <v>16.297999999999998</v>
      </c>
      <c r="I205" s="201"/>
      <c r="J205" s="14"/>
      <c r="K205" s="14"/>
      <c r="L205" s="197"/>
      <c r="M205" s="202"/>
      <c r="N205" s="203"/>
      <c r="O205" s="203"/>
      <c r="P205" s="203"/>
      <c r="Q205" s="203"/>
      <c r="R205" s="203"/>
      <c r="S205" s="203"/>
      <c r="T205" s="204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198" t="s">
        <v>146</v>
      </c>
      <c r="AU205" s="198" t="s">
        <v>86</v>
      </c>
      <c r="AV205" s="14" t="s">
        <v>86</v>
      </c>
      <c r="AW205" s="14" t="s">
        <v>32</v>
      </c>
      <c r="AX205" s="14" t="s">
        <v>76</v>
      </c>
      <c r="AY205" s="198" t="s">
        <v>135</v>
      </c>
    </row>
    <row r="206" s="14" customFormat="1">
      <c r="A206" s="14"/>
      <c r="B206" s="197"/>
      <c r="C206" s="14"/>
      <c r="D206" s="185" t="s">
        <v>146</v>
      </c>
      <c r="E206" s="198" t="s">
        <v>1</v>
      </c>
      <c r="F206" s="199" t="s">
        <v>275</v>
      </c>
      <c r="G206" s="14"/>
      <c r="H206" s="200">
        <v>11.231</v>
      </c>
      <c r="I206" s="201"/>
      <c r="J206" s="14"/>
      <c r="K206" s="14"/>
      <c r="L206" s="197"/>
      <c r="M206" s="202"/>
      <c r="N206" s="203"/>
      <c r="O206" s="203"/>
      <c r="P206" s="203"/>
      <c r="Q206" s="203"/>
      <c r="R206" s="203"/>
      <c r="S206" s="203"/>
      <c r="T206" s="204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198" t="s">
        <v>146</v>
      </c>
      <c r="AU206" s="198" t="s">
        <v>86</v>
      </c>
      <c r="AV206" s="14" t="s">
        <v>86</v>
      </c>
      <c r="AW206" s="14" t="s">
        <v>32</v>
      </c>
      <c r="AX206" s="14" t="s">
        <v>76</v>
      </c>
      <c r="AY206" s="198" t="s">
        <v>135</v>
      </c>
    </row>
    <row r="207" s="15" customFormat="1">
      <c r="A207" s="15"/>
      <c r="B207" s="205"/>
      <c r="C207" s="15"/>
      <c r="D207" s="185" t="s">
        <v>146</v>
      </c>
      <c r="E207" s="206" t="s">
        <v>102</v>
      </c>
      <c r="F207" s="207" t="s">
        <v>164</v>
      </c>
      <c r="G207" s="15"/>
      <c r="H207" s="208">
        <v>27.529</v>
      </c>
      <c r="I207" s="209"/>
      <c r="J207" s="15"/>
      <c r="K207" s="15"/>
      <c r="L207" s="205"/>
      <c r="M207" s="210"/>
      <c r="N207" s="211"/>
      <c r="O207" s="211"/>
      <c r="P207" s="211"/>
      <c r="Q207" s="211"/>
      <c r="R207" s="211"/>
      <c r="S207" s="211"/>
      <c r="T207" s="212"/>
      <c r="U207" s="15"/>
      <c r="V207" s="15"/>
      <c r="W207" s="15"/>
      <c r="X207" s="15"/>
      <c r="Y207" s="15"/>
      <c r="Z207" s="15"/>
      <c r="AA207" s="15"/>
      <c r="AB207" s="15"/>
      <c r="AC207" s="15"/>
      <c r="AD207" s="15"/>
      <c r="AE207" s="15"/>
      <c r="AT207" s="206" t="s">
        <v>146</v>
      </c>
      <c r="AU207" s="206" t="s">
        <v>86</v>
      </c>
      <c r="AV207" s="15" t="s">
        <v>142</v>
      </c>
      <c r="AW207" s="15" t="s">
        <v>32</v>
      </c>
      <c r="AX207" s="15" t="s">
        <v>84</v>
      </c>
      <c r="AY207" s="206" t="s">
        <v>135</v>
      </c>
    </row>
    <row r="208" s="2" customFormat="1" ht="24.15" customHeight="1">
      <c r="A208" s="37"/>
      <c r="B208" s="171"/>
      <c r="C208" s="172" t="s">
        <v>276</v>
      </c>
      <c r="D208" s="172" t="s">
        <v>137</v>
      </c>
      <c r="E208" s="173" t="s">
        <v>277</v>
      </c>
      <c r="F208" s="174" t="s">
        <v>278</v>
      </c>
      <c r="G208" s="175" t="s">
        <v>187</v>
      </c>
      <c r="H208" s="176">
        <v>467.993</v>
      </c>
      <c r="I208" s="177"/>
      <c r="J208" s="178">
        <f>ROUND(I208*H208,2)</f>
        <v>0</v>
      </c>
      <c r="K208" s="174" t="s">
        <v>1</v>
      </c>
      <c r="L208" s="38"/>
      <c r="M208" s="179" t="s">
        <v>1</v>
      </c>
      <c r="N208" s="180" t="s">
        <v>41</v>
      </c>
      <c r="O208" s="76"/>
      <c r="P208" s="181">
        <f>O208*H208</f>
        <v>0</v>
      </c>
      <c r="Q208" s="181">
        <v>0</v>
      </c>
      <c r="R208" s="181">
        <f>Q208*H208</f>
        <v>0</v>
      </c>
      <c r="S208" s="181">
        <v>0</v>
      </c>
      <c r="T208" s="182">
        <f>S208*H208</f>
        <v>0</v>
      </c>
      <c r="U208" s="37"/>
      <c r="V208" s="37"/>
      <c r="W208" s="37"/>
      <c r="X208" s="37"/>
      <c r="Y208" s="37"/>
      <c r="Z208" s="37"/>
      <c r="AA208" s="37"/>
      <c r="AB208" s="37"/>
      <c r="AC208" s="37"/>
      <c r="AD208" s="37"/>
      <c r="AE208" s="37"/>
      <c r="AR208" s="183" t="s">
        <v>142</v>
      </c>
      <c r="AT208" s="183" t="s">
        <v>137</v>
      </c>
      <c r="AU208" s="183" t="s">
        <v>86</v>
      </c>
      <c r="AY208" s="18" t="s">
        <v>135</v>
      </c>
      <c r="BE208" s="184">
        <f>IF(N208="základní",J208,0)</f>
        <v>0</v>
      </c>
      <c r="BF208" s="184">
        <f>IF(N208="snížená",J208,0)</f>
        <v>0</v>
      </c>
      <c r="BG208" s="184">
        <f>IF(N208="zákl. přenesená",J208,0)</f>
        <v>0</v>
      </c>
      <c r="BH208" s="184">
        <f>IF(N208="sníž. přenesená",J208,0)</f>
        <v>0</v>
      </c>
      <c r="BI208" s="184">
        <f>IF(N208="nulová",J208,0)</f>
        <v>0</v>
      </c>
      <c r="BJ208" s="18" t="s">
        <v>84</v>
      </c>
      <c r="BK208" s="184">
        <f>ROUND(I208*H208,2)</f>
        <v>0</v>
      </c>
      <c r="BL208" s="18" t="s">
        <v>142</v>
      </c>
      <c r="BM208" s="183" t="s">
        <v>279</v>
      </c>
    </row>
    <row r="209" s="2" customFormat="1">
      <c r="A209" s="37"/>
      <c r="B209" s="38"/>
      <c r="C209" s="37"/>
      <c r="D209" s="185" t="s">
        <v>144</v>
      </c>
      <c r="E209" s="37"/>
      <c r="F209" s="186" t="s">
        <v>280</v>
      </c>
      <c r="G209" s="37"/>
      <c r="H209" s="37"/>
      <c r="I209" s="187"/>
      <c r="J209" s="37"/>
      <c r="K209" s="37"/>
      <c r="L209" s="38"/>
      <c r="M209" s="188"/>
      <c r="N209" s="189"/>
      <c r="O209" s="76"/>
      <c r="P209" s="76"/>
      <c r="Q209" s="76"/>
      <c r="R209" s="76"/>
      <c r="S209" s="76"/>
      <c r="T209" s="77"/>
      <c r="U209" s="37"/>
      <c r="V209" s="37"/>
      <c r="W209" s="37"/>
      <c r="X209" s="37"/>
      <c r="Y209" s="37"/>
      <c r="Z209" s="37"/>
      <c r="AA209" s="37"/>
      <c r="AB209" s="37"/>
      <c r="AC209" s="37"/>
      <c r="AD209" s="37"/>
      <c r="AE209" s="37"/>
      <c r="AT209" s="18" t="s">
        <v>144</v>
      </c>
      <c r="AU209" s="18" t="s">
        <v>86</v>
      </c>
    </row>
    <row r="210" s="13" customFormat="1">
      <c r="A210" s="13"/>
      <c r="B210" s="190"/>
      <c r="C210" s="13"/>
      <c r="D210" s="185" t="s">
        <v>146</v>
      </c>
      <c r="E210" s="191" t="s">
        <v>1</v>
      </c>
      <c r="F210" s="192" t="s">
        <v>169</v>
      </c>
      <c r="G210" s="13"/>
      <c r="H210" s="191" t="s">
        <v>1</v>
      </c>
      <c r="I210" s="193"/>
      <c r="J210" s="13"/>
      <c r="K210" s="13"/>
      <c r="L210" s="190"/>
      <c r="M210" s="194"/>
      <c r="N210" s="195"/>
      <c r="O210" s="195"/>
      <c r="P210" s="195"/>
      <c r="Q210" s="195"/>
      <c r="R210" s="195"/>
      <c r="S210" s="195"/>
      <c r="T210" s="196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191" t="s">
        <v>146</v>
      </c>
      <c r="AU210" s="191" t="s">
        <v>86</v>
      </c>
      <c r="AV210" s="13" t="s">
        <v>84</v>
      </c>
      <c r="AW210" s="13" t="s">
        <v>32</v>
      </c>
      <c r="AX210" s="13" t="s">
        <v>76</v>
      </c>
      <c r="AY210" s="191" t="s">
        <v>135</v>
      </c>
    </row>
    <row r="211" s="14" customFormat="1">
      <c r="A211" s="14"/>
      <c r="B211" s="197"/>
      <c r="C211" s="14"/>
      <c r="D211" s="185" t="s">
        <v>146</v>
      </c>
      <c r="E211" s="198" t="s">
        <v>1</v>
      </c>
      <c r="F211" s="199" t="s">
        <v>281</v>
      </c>
      <c r="G211" s="14"/>
      <c r="H211" s="200">
        <v>467.993</v>
      </c>
      <c r="I211" s="201"/>
      <c r="J211" s="14"/>
      <c r="K211" s="14"/>
      <c r="L211" s="197"/>
      <c r="M211" s="202"/>
      <c r="N211" s="203"/>
      <c r="O211" s="203"/>
      <c r="P211" s="203"/>
      <c r="Q211" s="203"/>
      <c r="R211" s="203"/>
      <c r="S211" s="203"/>
      <c r="T211" s="204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198" t="s">
        <v>146</v>
      </c>
      <c r="AU211" s="198" t="s">
        <v>86</v>
      </c>
      <c r="AV211" s="14" t="s">
        <v>86</v>
      </c>
      <c r="AW211" s="14" t="s">
        <v>32</v>
      </c>
      <c r="AX211" s="14" t="s">
        <v>84</v>
      </c>
      <c r="AY211" s="198" t="s">
        <v>135</v>
      </c>
    </row>
    <row r="212" s="2" customFormat="1" ht="33" customHeight="1">
      <c r="A212" s="37"/>
      <c r="B212" s="171"/>
      <c r="C212" s="172" t="s">
        <v>282</v>
      </c>
      <c r="D212" s="172" t="s">
        <v>137</v>
      </c>
      <c r="E212" s="173" t="s">
        <v>283</v>
      </c>
      <c r="F212" s="174" t="s">
        <v>284</v>
      </c>
      <c r="G212" s="175" t="s">
        <v>187</v>
      </c>
      <c r="H212" s="176">
        <v>16.297999999999998</v>
      </c>
      <c r="I212" s="177"/>
      <c r="J212" s="178">
        <f>ROUND(I212*H212,2)</f>
        <v>0</v>
      </c>
      <c r="K212" s="174" t="s">
        <v>151</v>
      </c>
      <c r="L212" s="38"/>
      <c r="M212" s="179" t="s">
        <v>1</v>
      </c>
      <c r="N212" s="180" t="s">
        <v>41</v>
      </c>
      <c r="O212" s="76"/>
      <c r="P212" s="181">
        <f>O212*H212</f>
        <v>0</v>
      </c>
      <c r="Q212" s="181">
        <v>0</v>
      </c>
      <c r="R212" s="181">
        <f>Q212*H212</f>
        <v>0</v>
      </c>
      <c r="S212" s="181">
        <v>0</v>
      </c>
      <c r="T212" s="182">
        <f>S212*H212</f>
        <v>0</v>
      </c>
      <c r="U212" s="37"/>
      <c r="V212" s="37"/>
      <c r="W212" s="37"/>
      <c r="X212" s="37"/>
      <c r="Y212" s="37"/>
      <c r="Z212" s="37"/>
      <c r="AA212" s="37"/>
      <c r="AB212" s="37"/>
      <c r="AC212" s="37"/>
      <c r="AD212" s="37"/>
      <c r="AE212" s="37"/>
      <c r="AR212" s="183" t="s">
        <v>142</v>
      </c>
      <c r="AT212" s="183" t="s">
        <v>137</v>
      </c>
      <c r="AU212" s="183" t="s">
        <v>86</v>
      </c>
      <c r="AY212" s="18" t="s">
        <v>135</v>
      </c>
      <c r="BE212" s="184">
        <f>IF(N212="základní",J212,0)</f>
        <v>0</v>
      </c>
      <c r="BF212" s="184">
        <f>IF(N212="snížená",J212,0)</f>
        <v>0</v>
      </c>
      <c r="BG212" s="184">
        <f>IF(N212="zákl. přenesená",J212,0)</f>
        <v>0</v>
      </c>
      <c r="BH212" s="184">
        <f>IF(N212="sníž. přenesená",J212,0)</f>
        <v>0</v>
      </c>
      <c r="BI212" s="184">
        <f>IF(N212="nulová",J212,0)</f>
        <v>0</v>
      </c>
      <c r="BJ212" s="18" t="s">
        <v>84</v>
      </c>
      <c r="BK212" s="184">
        <f>ROUND(I212*H212,2)</f>
        <v>0</v>
      </c>
      <c r="BL212" s="18" t="s">
        <v>142</v>
      </c>
      <c r="BM212" s="183" t="s">
        <v>285</v>
      </c>
    </row>
    <row r="213" s="2" customFormat="1">
      <c r="A213" s="37"/>
      <c r="B213" s="38"/>
      <c r="C213" s="37"/>
      <c r="D213" s="185" t="s">
        <v>144</v>
      </c>
      <c r="E213" s="37"/>
      <c r="F213" s="186" t="s">
        <v>286</v>
      </c>
      <c r="G213" s="37"/>
      <c r="H213" s="37"/>
      <c r="I213" s="187"/>
      <c r="J213" s="37"/>
      <c r="K213" s="37"/>
      <c r="L213" s="38"/>
      <c r="M213" s="188"/>
      <c r="N213" s="189"/>
      <c r="O213" s="76"/>
      <c r="P213" s="76"/>
      <c r="Q213" s="76"/>
      <c r="R213" s="76"/>
      <c r="S213" s="76"/>
      <c r="T213" s="77"/>
      <c r="U213" s="37"/>
      <c r="V213" s="37"/>
      <c r="W213" s="37"/>
      <c r="X213" s="37"/>
      <c r="Y213" s="37"/>
      <c r="Z213" s="37"/>
      <c r="AA213" s="37"/>
      <c r="AB213" s="37"/>
      <c r="AC213" s="37"/>
      <c r="AD213" s="37"/>
      <c r="AE213" s="37"/>
      <c r="AT213" s="18" t="s">
        <v>144</v>
      </c>
      <c r="AU213" s="18" t="s">
        <v>86</v>
      </c>
    </row>
    <row r="214" s="14" customFormat="1">
      <c r="A214" s="14"/>
      <c r="B214" s="197"/>
      <c r="C214" s="14"/>
      <c r="D214" s="185" t="s">
        <v>146</v>
      </c>
      <c r="E214" s="198" t="s">
        <v>1</v>
      </c>
      <c r="F214" s="199" t="s">
        <v>287</v>
      </c>
      <c r="G214" s="14"/>
      <c r="H214" s="200">
        <v>16.297999999999998</v>
      </c>
      <c r="I214" s="201"/>
      <c r="J214" s="14"/>
      <c r="K214" s="14"/>
      <c r="L214" s="197"/>
      <c r="M214" s="202"/>
      <c r="N214" s="203"/>
      <c r="O214" s="203"/>
      <c r="P214" s="203"/>
      <c r="Q214" s="203"/>
      <c r="R214" s="203"/>
      <c r="S214" s="203"/>
      <c r="T214" s="204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198" t="s">
        <v>146</v>
      </c>
      <c r="AU214" s="198" t="s">
        <v>86</v>
      </c>
      <c r="AV214" s="14" t="s">
        <v>86</v>
      </c>
      <c r="AW214" s="14" t="s">
        <v>32</v>
      </c>
      <c r="AX214" s="14" t="s">
        <v>84</v>
      </c>
      <c r="AY214" s="198" t="s">
        <v>135</v>
      </c>
    </row>
    <row r="215" s="12" customFormat="1" ht="22.8" customHeight="1">
      <c r="A215" s="12"/>
      <c r="B215" s="158"/>
      <c r="C215" s="12"/>
      <c r="D215" s="159" t="s">
        <v>75</v>
      </c>
      <c r="E215" s="169" t="s">
        <v>288</v>
      </c>
      <c r="F215" s="169" t="s">
        <v>289</v>
      </c>
      <c r="G215" s="12"/>
      <c r="H215" s="12"/>
      <c r="I215" s="161"/>
      <c r="J215" s="170">
        <f>BK215</f>
        <v>0</v>
      </c>
      <c r="K215" s="12"/>
      <c r="L215" s="158"/>
      <c r="M215" s="163"/>
      <c r="N215" s="164"/>
      <c r="O215" s="164"/>
      <c r="P215" s="165">
        <f>SUM(P216:P217)</f>
        <v>0</v>
      </c>
      <c r="Q215" s="164"/>
      <c r="R215" s="165">
        <f>SUM(R216:R217)</f>
        <v>0</v>
      </c>
      <c r="S215" s="164"/>
      <c r="T215" s="166">
        <f>SUM(T216:T217)</f>
        <v>0</v>
      </c>
      <c r="U215" s="12"/>
      <c r="V215" s="12"/>
      <c r="W215" s="12"/>
      <c r="X215" s="12"/>
      <c r="Y215" s="12"/>
      <c r="Z215" s="12"/>
      <c r="AA215" s="12"/>
      <c r="AB215" s="12"/>
      <c r="AC215" s="12"/>
      <c r="AD215" s="12"/>
      <c r="AE215" s="12"/>
      <c r="AR215" s="159" t="s">
        <v>84</v>
      </c>
      <c r="AT215" s="167" t="s">
        <v>75</v>
      </c>
      <c r="AU215" s="167" t="s">
        <v>84</v>
      </c>
      <c r="AY215" s="159" t="s">
        <v>135</v>
      </c>
      <c r="BK215" s="168">
        <f>SUM(BK216:BK217)</f>
        <v>0</v>
      </c>
    </row>
    <row r="216" s="2" customFormat="1" ht="16.5" customHeight="1">
      <c r="A216" s="37"/>
      <c r="B216" s="171"/>
      <c r="C216" s="172" t="s">
        <v>7</v>
      </c>
      <c r="D216" s="172" t="s">
        <v>137</v>
      </c>
      <c r="E216" s="173" t="s">
        <v>290</v>
      </c>
      <c r="F216" s="174" t="s">
        <v>291</v>
      </c>
      <c r="G216" s="175" t="s">
        <v>187</v>
      </c>
      <c r="H216" s="176">
        <v>45.576999999999998</v>
      </c>
      <c r="I216" s="177"/>
      <c r="J216" s="178">
        <f>ROUND(I216*H216,2)</f>
        <v>0</v>
      </c>
      <c r="K216" s="174" t="s">
        <v>210</v>
      </c>
      <c r="L216" s="38"/>
      <c r="M216" s="179" t="s">
        <v>1</v>
      </c>
      <c r="N216" s="180" t="s">
        <v>41</v>
      </c>
      <c r="O216" s="76"/>
      <c r="P216" s="181">
        <f>O216*H216</f>
        <v>0</v>
      </c>
      <c r="Q216" s="181">
        <v>0</v>
      </c>
      <c r="R216" s="181">
        <f>Q216*H216</f>
        <v>0</v>
      </c>
      <c r="S216" s="181">
        <v>0</v>
      </c>
      <c r="T216" s="182">
        <f>S216*H216</f>
        <v>0</v>
      </c>
      <c r="U216" s="37"/>
      <c r="V216" s="37"/>
      <c r="W216" s="37"/>
      <c r="X216" s="37"/>
      <c r="Y216" s="37"/>
      <c r="Z216" s="37"/>
      <c r="AA216" s="37"/>
      <c r="AB216" s="37"/>
      <c r="AC216" s="37"/>
      <c r="AD216" s="37"/>
      <c r="AE216" s="37"/>
      <c r="AR216" s="183" t="s">
        <v>142</v>
      </c>
      <c r="AT216" s="183" t="s">
        <v>137</v>
      </c>
      <c r="AU216" s="183" t="s">
        <v>86</v>
      </c>
      <c r="AY216" s="18" t="s">
        <v>135</v>
      </c>
      <c r="BE216" s="184">
        <f>IF(N216="základní",J216,0)</f>
        <v>0</v>
      </c>
      <c r="BF216" s="184">
        <f>IF(N216="snížená",J216,0)</f>
        <v>0</v>
      </c>
      <c r="BG216" s="184">
        <f>IF(N216="zákl. přenesená",J216,0)</f>
        <v>0</v>
      </c>
      <c r="BH216" s="184">
        <f>IF(N216="sníž. přenesená",J216,0)</f>
        <v>0</v>
      </c>
      <c r="BI216" s="184">
        <f>IF(N216="nulová",J216,0)</f>
        <v>0</v>
      </c>
      <c r="BJ216" s="18" t="s">
        <v>84</v>
      </c>
      <c r="BK216" s="184">
        <f>ROUND(I216*H216,2)</f>
        <v>0</v>
      </c>
      <c r="BL216" s="18" t="s">
        <v>142</v>
      </c>
      <c r="BM216" s="183" t="s">
        <v>292</v>
      </c>
    </row>
    <row r="217" s="2" customFormat="1">
      <c r="A217" s="37"/>
      <c r="B217" s="38"/>
      <c r="C217" s="37"/>
      <c r="D217" s="185" t="s">
        <v>144</v>
      </c>
      <c r="E217" s="37"/>
      <c r="F217" s="186" t="s">
        <v>293</v>
      </c>
      <c r="G217" s="37"/>
      <c r="H217" s="37"/>
      <c r="I217" s="187"/>
      <c r="J217" s="37"/>
      <c r="K217" s="37"/>
      <c r="L217" s="38"/>
      <c r="M217" s="214"/>
      <c r="N217" s="215"/>
      <c r="O217" s="216"/>
      <c r="P217" s="216"/>
      <c r="Q217" s="216"/>
      <c r="R217" s="216"/>
      <c r="S217" s="216"/>
      <c r="T217" s="217"/>
      <c r="U217" s="37"/>
      <c r="V217" s="37"/>
      <c r="W217" s="37"/>
      <c r="X217" s="37"/>
      <c r="Y217" s="37"/>
      <c r="Z217" s="37"/>
      <c r="AA217" s="37"/>
      <c r="AB217" s="37"/>
      <c r="AC217" s="37"/>
      <c r="AD217" s="37"/>
      <c r="AE217" s="37"/>
      <c r="AT217" s="18" t="s">
        <v>144</v>
      </c>
      <c r="AU217" s="18" t="s">
        <v>86</v>
      </c>
    </row>
    <row r="218" s="2" customFormat="1" ht="6.96" customHeight="1">
      <c r="A218" s="37"/>
      <c r="B218" s="59"/>
      <c r="C218" s="60"/>
      <c r="D218" s="60"/>
      <c r="E218" s="60"/>
      <c r="F218" s="60"/>
      <c r="G218" s="60"/>
      <c r="H218" s="60"/>
      <c r="I218" s="60"/>
      <c r="J218" s="60"/>
      <c r="K218" s="60"/>
      <c r="L218" s="38"/>
      <c r="M218" s="37"/>
      <c r="O218" s="37"/>
      <c r="P218" s="37"/>
      <c r="Q218" s="37"/>
      <c r="R218" s="37"/>
      <c r="S218" s="37"/>
      <c r="T218" s="37"/>
      <c r="U218" s="37"/>
      <c r="V218" s="37"/>
      <c r="W218" s="37"/>
      <c r="X218" s="37"/>
      <c r="Y218" s="37"/>
      <c r="Z218" s="37"/>
      <c r="AA218" s="37"/>
      <c r="AB218" s="37"/>
      <c r="AC218" s="37"/>
      <c r="AD218" s="37"/>
      <c r="AE218" s="37"/>
    </row>
  </sheetData>
  <autoFilter ref="C122:K217"/>
  <mergeCells count="9">
    <mergeCell ref="E7:H7"/>
    <mergeCell ref="E9:H9"/>
    <mergeCell ref="E18:H18"/>
    <mergeCell ref="E27:H27"/>
    <mergeCell ref="E85:H85"/>
    <mergeCell ref="E87:H87"/>
    <mergeCell ref="E113:H113"/>
    <mergeCell ref="E115:H11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7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90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86</v>
      </c>
    </row>
    <row r="4" s="1" customFormat="1" ht="24.96" customHeight="1">
      <c r="B4" s="21"/>
      <c r="D4" s="22" t="s">
        <v>95</v>
      </c>
      <c r="L4" s="21"/>
      <c r="M4" s="120" t="s">
        <v>10</v>
      </c>
      <c r="AT4" s="18" t="s">
        <v>3</v>
      </c>
    </row>
    <row r="5" s="1" customFormat="1" ht="6.96" customHeight="1">
      <c r="B5" s="21"/>
      <c r="L5" s="21"/>
    </row>
    <row r="6" s="1" customFormat="1" ht="12" customHeight="1">
      <c r="B6" s="21"/>
      <c r="D6" s="31" t="s">
        <v>16</v>
      </c>
      <c r="L6" s="21"/>
    </row>
    <row r="7" s="1" customFormat="1" ht="16.5" customHeight="1">
      <c r="B7" s="21"/>
      <c r="E7" s="121" t="str">
        <f>'Rekapitulace stavby'!K6</f>
        <v>Opavice „R – Chomýž hr. znak 96/1, km 4,750</v>
      </c>
      <c r="F7" s="31"/>
      <c r="G7" s="31"/>
      <c r="H7" s="31"/>
      <c r="L7" s="21"/>
    </row>
    <row r="8" s="2" customFormat="1" ht="12" customHeight="1">
      <c r="A8" s="37"/>
      <c r="B8" s="38"/>
      <c r="C8" s="37"/>
      <c r="D8" s="31" t="s">
        <v>104</v>
      </c>
      <c r="E8" s="37"/>
      <c r="F8" s="37"/>
      <c r="G8" s="37"/>
      <c r="H8" s="37"/>
      <c r="I8" s="37"/>
      <c r="J8" s="37"/>
      <c r="K8" s="37"/>
      <c r="L8" s="54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38"/>
      <c r="C9" s="37"/>
      <c r="D9" s="37"/>
      <c r="E9" s="66" t="s">
        <v>294</v>
      </c>
      <c r="F9" s="37"/>
      <c r="G9" s="37"/>
      <c r="H9" s="37"/>
      <c r="I9" s="37"/>
      <c r="J9" s="37"/>
      <c r="K9" s="37"/>
      <c r="L9" s="54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38"/>
      <c r="C10" s="37"/>
      <c r="D10" s="37"/>
      <c r="E10" s="37"/>
      <c r="F10" s="37"/>
      <c r="G10" s="37"/>
      <c r="H10" s="37"/>
      <c r="I10" s="37"/>
      <c r="J10" s="37"/>
      <c r="K10" s="37"/>
      <c r="L10" s="54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38"/>
      <c r="C11" s="37"/>
      <c r="D11" s="31" t="s">
        <v>18</v>
      </c>
      <c r="E11" s="37"/>
      <c r="F11" s="26" t="s">
        <v>1</v>
      </c>
      <c r="G11" s="37"/>
      <c r="H11" s="37"/>
      <c r="I11" s="31" t="s">
        <v>19</v>
      </c>
      <c r="J11" s="26" t="s">
        <v>1</v>
      </c>
      <c r="K11" s="37"/>
      <c r="L11" s="54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38"/>
      <c r="C12" s="37"/>
      <c r="D12" s="31" t="s">
        <v>20</v>
      </c>
      <c r="E12" s="37"/>
      <c r="F12" s="26" t="s">
        <v>21</v>
      </c>
      <c r="G12" s="37"/>
      <c r="H12" s="37"/>
      <c r="I12" s="31" t="s">
        <v>22</v>
      </c>
      <c r="J12" s="68" t="str">
        <f>'Rekapitulace stavby'!AN8</f>
        <v>5. 9. 2023</v>
      </c>
      <c r="K12" s="37"/>
      <c r="L12" s="54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38"/>
      <c r="C13" s="37"/>
      <c r="D13" s="37"/>
      <c r="E13" s="37"/>
      <c r="F13" s="37"/>
      <c r="G13" s="37"/>
      <c r="H13" s="37"/>
      <c r="I13" s="37"/>
      <c r="J13" s="37"/>
      <c r="K13" s="37"/>
      <c r="L13" s="54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38"/>
      <c r="C14" s="37"/>
      <c r="D14" s="31" t="s">
        <v>24</v>
      </c>
      <c r="E14" s="37"/>
      <c r="F14" s="37"/>
      <c r="G14" s="37"/>
      <c r="H14" s="37"/>
      <c r="I14" s="31" t="s">
        <v>25</v>
      </c>
      <c r="J14" s="26" t="s">
        <v>1</v>
      </c>
      <c r="K14" s="37"/>
      <c r="L14" s="54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38"/>
      <c r="C15" s="37"/>
      <c r="D15" s="37"/>
      <c r="E15" s="26" t="s">
        <v>26</v>
      </c>
      <c r="F15" s="37"/>
      <c r="G15" s="37"/>
      <c r="H15" s="37"/>
      <c r="I15" s="31" t="s">
        <v>27</v>
      </c>
      <c r="J15" s="26" t="s">
        <v>1</v>
      </c>
      <c r="K15" s="37"/>
      <c r="L15" s="54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38"/>
      <c r="C16" s="37"/>
      <c r="D16" s="37"/>
      <c r="E16" s="37"/>
      <c r="F16" s="37"/>
      <c r="G16" s="37"/>
      <c r="H16" s="37"/>
      <c r="I16" s="37"/>
      <c r="J16" s="37"/>
      <c r="K16" s="37"/>
      <c r="L16" s="54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38"/>
      <c r="C17" s="37"/>
      <c r="D17" s="31" t="s">
        <v>28</v>
      </c>
      <c r="E17" s="37"/>
      <c r="F17" s="37"/>
      <c r="G17" s="37"/>
      <c r="H17" s="37"/>
      <c r="I17" s="31" t="s">
        <v>25</v>
      </c>
      <c r="J17" s="32" t="str">
        <f>'Rekapitulace stavby'!AN13</f>
        <v>Vyplň údaj</v>
      </c>
      <c r="K17" s="37"/>
      <c r="L17" s="54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38"/>
      <c r="C18" s="37"/>
      <c r="D18" s="37"/>
      <c r="E18" s="32" t="str">
        <f>'Rekapitulace stavby'!E14</f>
        <v>Vyplň údaj</v>
      </c>
      <c r="F18" s="26"/>
      <c r="G18" s="26"/>
      <c r="H18" s="26"/>
      <c r="I18" s="31" t="s">
        <v>27</v>
      </c>
      <c r="J18" s="32" t="str">
        <f>'Rekapitulace stavby'!AN14</f>
        <v>Vyplň údaj</v>
      </c>
      <c r="K18" s="37"/>
      <c r="L18" s="54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38"/>
      <c r="C19" s="37"/>
      <c r="D19" s="37"/>
      <c r="E19" s="37"/>
      <c r="F19" s="37"/>
      <c r="G19" s="37"/>
      <c r="H19" s="37"/>
      <c r="I19" s="37"/>
      <c r="J19" s="37"/>
      <c r="K19" s="37"/>
      <c r="L19" s="54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38"/>
      <c r="C20" s="37"/>
      <c r="D20" s="31" t="s">
        <v>30</v>
      </c>
      <c r="E20" s="37"/>
      <c r="F20" s="37"/>
      <c r="G20" s="37"/>
      <c r="H20" s="37"/>
      <c r="I20" s="31" t="s">
        <v>25</v>
      </c>
      <c r="J20" s="26" t="s">
        <v>1</v>
      </c>
      <c r="K20" s="37"/>
      <c r="L20" s="54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38"/>
      <c r="C21" s="37"/>
      <c r="D21" s="37"/>
      <c r="E21" s="26" t="s">
        <v>31</v>
      </c>
      <c r="F21" s="37"/>
      <c r="G21" s="37"/>
      <c r="H21" s="37"/>
      <c r="I21" s="31" t="s">
        <v>27</v>
      </c>
      <c r="J21" s="26" t="s">
        <v>1</v>
      </c>
      <c r="K21" s="37"/>
      <c r="L21" s="54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38"/>
      <c r="C22" s="37"/>
      <c r="D22" s="37"/>
      <c r="E22" s="37"/>
      <c r="F22" s="37"/>
      <c r="G22" s="37"/>
      <c r="H22" s="37"/>
      <c r="I22" s="37"/>
      <c r="J22" s="37"/>
      <c r="K22" s="37"/>
      <c r="L22" s="54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38"/>
      <c r="C23" s="37"/>
      <c r="D23" s="31" t="s">
        <v>33</v>
      </c>
      <c r="E23" s="37"/>
      <c r="F23" s="37"/>
      <c r="G23" s="37"/>
      <c r="H23" s="37"/>
      <c r="I23" s="31" t="s">
        <v>25</v>
      </c>
      <c r="J23" s="26" t="s">
        <v>1</v>
      </c>
      <c r="K23" s="37"/>
      <c r="L23" s="54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38"/>
      <c r="C24" s="37"/>
      <c r="D24" s="37"/>
      <c r="E24" s="26" t="s">
        <v>34</v>
      </c>
      <c r="F24" s="37"/>
      <c r="G24" s="37"/>
      <c r="H24" s="37"/>
      <c r="I24" s="31" t="s">
        <v>27</v>
      </c>
      <c r="J24" s="26" t="s">
        <v>1</v>
      </c>
      <c r="K24" s="37"/>
      <c r="L24" s="54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38"/>
      <c r="C25" s="37"/>
      <c r="D25" s="37"/>
      <c r="E25" s="37"/>
      <c r="F25" s="37"/>
      <c r="G25" s="37"/>
      <c r="H25" s="37"/>
      <c r="I25" s="37"/>
      <c r="J25" s="37"/>
      <c r="K25" s="37"/>
      <c r="L25" s="54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38"/>
      <c r="C26" s="37"/>
      <c r="D26" s="31" t="s">
        <v>35</v>
      </c>
      <c r="E26" s="37"/>
      <c r="F26" s="37"/>
      <c r="G26" s="37"/>
      <c r="H26" s="37"/>
      <c r="I26" s="37"/>
      <c r="J26" s="37"/>
      <c r="K26" s="37"/>
      <c r="L26" s="54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22"/>
      <c r="B27" s="123"/>
      <c r="C27" s="122"/>
      <c r="D27" s="122"/>
      <c r="E27" s="35" t="s">
        <v>1</v>
      </c>
      <c r="F27" s="35"/>
      <c r="G27" s="35"/>
      <c r="H27" s="35"/>
      <c r="I27" s="122"/>
      <c r="J27" s="122"/>
      <c r="K27" s="122"/>
      <c r="L27" s="124"/>
      <c r="S27" s="122"/>
      <c r="T27" s="122"/>
      <c r="U27" s="122"/>
      <c r="V27" s="122"/>
      <c r="W27" s="122"/>
      <c r="X27" s="122"/>
      <c r="Y27" s="122"/>
      <c r="Z27" s="122"/>
      <c r="AA27" s="122"/>
      <c r="AB27" s="122"/>
      <c r="AC27" s="122"/>
      <c r="AD27" s="122"/>
      <c r="AE27" s="122"/>
    </row>
    <row r="28" s="2" customFormat="1" ht="6.96" customHeight="1">
      <c r="A28" s="37"/>
      <c r="B28" s="38"/>
      <c r="C28" s="37"/>
      <c r="D28" s="37"/>
      <c r="E28" s="37"/>
      <c r="F28" s="37"/>
      <c r="G28" s="37"/>
      <c r="H28" s="37"/>
      <c r="I28" s="37"/>
      <c r="J28" s="37"/>
      <c r="K28" s="37"/>
      <c r="L28" s="54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38"/>
      <c r="C29" s="37"/>
      <c r="D29" s="89"/>
      <c r="E29" s="89"/>
      <c r="F29" s="89"/>
      <c r="G29" s="89"/>
      <c r="H29" s="89"/>
      <c r="I29" s="89"/>
      <c r="J29" s="89"/>
      <c r="K29" s="89"/>
      <c r="L29" s="54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38"/>
      <c r="C30" s="37"/>
      <c r="D30" s="125" t="s">
        <v>36</v>
      </c>
      <c r="E30" s="37"/>
      <c r="F30" s="37"/>
      <c r="G30" s="37"/>
      <c r="H30" s="37"/>
      <c r="I30" s="37"/>
      <c r="J30" s="95">
        <f>ROUND(J117, 2)</f>
        <v>0</v>
      </c>
      <c r="K30" s="37"/>
      <c r="L30" s="54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38"/>
      <c r="C31" s="37"/>
      <c r="D31" s="89"/>
      <c r="E31" s="89"/>
      <c r="F31" s="89"/>
      <c r="G31" s="89"/>
      <c r="H31" s="89"/>
      <c r="I31" s="89"/>
      <c r="J31" s="89"/>
      <c r="K31" s="89"/>
      <c r="L31" s="54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38"/>
      <c r="C32" s="37"/>
      <c r="D32" s="37"/>
      <c r="E32" s="37"/>
      <c r="F32" s="42" t="s">
        <v>38</v>
      </c>
      <c r="G32" s="37"/>
      <c r="H32" s="37"/>
      <c r="I32" s="42" t="s">
        <v>37</v>
      </c>
      <c r="J32" s="42" t="s">
        <v>39</v>
      </c>
      <c r="K32" s="37"/>
      <c r="L32" s="54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38"/>
      <c r="C33" s="37"/>
      <c r="D33" s="126" t="s">
        <v>40</v>
      </c>
      <c r="E33" s="31" t="s">
        <v>41</v>
      </c>
      <c r="F33" s="127">
        <f>ROUND((SUM(BE117:BE141)),  2)</f>
        <v>0</v>
      </c>
      <c r="G33" s="37"/>
      <c r="H33" s="37"/>
      <c r="I33" s="128">
        <v>0.20999999999999999</v>
      </c>
      <c r="J33" s="127">
        <f>ROUND(((SUM(BE117:BE141))*I33),  2)</f>
        <v>0</v>
      </c>
      <c r="K33" s="37"/>
      <c r="L33" s="54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38"/>
      <c r="C34" s="37"/>
      <c r="D34" s="37"/>
      <c r="E34" s="31" t="s">
        <v>42</v>
      </c>
      <c r="F34" s="127">
        <f>ROUND((SUM(BF117:BF141)),  2)</f>
        <v>0</v>
      </c>
      <c r="G34" s="37"/>
      <c r="H34" s="37"/>
      <c r="I34" s="128">
        <v>0.14999999999999999</v>
      </c>
      <c r="J34" s="127">
        <f>ROUND(((SUM(BF117:BF141))*I34),  2)</f>
        <v>0</v>
      </c>
      <c r="K34" s="37"/>
      <c r="L34" s="54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38"/>
      <c r="C35" s="37"/>
      <c r="D35" s="37"/>
      <c r="E35" s="31" t="s">
        <v>43</v>
      </c>
      <c r="F35" s="127">
        <f>ROUND((SUM(BG117:BG141)),  2)</f>
        <v>0</v>
      </c>
      <c r="G35" s="37"/>
      <c r="H35" s="37"/>
      <c r="I35" s="128">
        <v>0.20999999999999999</v>
      </c>
      <c r="J35" s="127">
        <f>0</f>
        <v>0</v>
      </c>
      <c r="K35" s="37"/>
      <c r="L35" s="54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38"/>
      <c r="C36" s="37"/>
      <c r="D36" s="37"/>
      <c r="E36" s="31" t="s">
        <v>44</v>
      </c>
      <c r="F36" s="127">
        <f>ROUND((SUM(BH117:BH141)),  2)</f>
        <v>0</v>
      </c>
      <c r="G36" s="37"/>
      <c r="H36" s="37"/>
      <c r="I36" s="128">
        <v>0.14999999999999999</v>
      </c>
      <c r="J36" s="127">
        <f>0</f>
        <v>0</v>
      </c>
      <c r="K36" s="37"/>
      <c r="L36" s="54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38"/>
      <c r="C37" s="37"/>
      <c r="D37" s="37"/>
      <c r="E37" s="31" t="s">
        <v>45</v>
      </c>
      <c r="F37" s="127">
        <f>ROUND((SUM(BI117:BI141)),  2)</f>
        <v>0</v>
      </c>
      <c r="G37" s="37"/>
      <c r="H37" s="37"/>
      <c r="I37" s="128">
        <v>0</v>
      </c>
      <c r="J37" s="127">
        <f>0</f>
        <v>0</v>
      </c>
      <c r="K37" s="37"/>
      <c r="L37" s="54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38"/>
      <c r="C38" s="37"/>
      <c r="D38" s="37"/>
      <c r="E38" s="37"/>
      <c r="F38" s="37"/>
      <c r="G38" s="37"/>
      <c r="H38" s="37"/>
      <c r="I38" s="37"/>
      <c r="J38" s="37"/>
      <c r="K38" s="37"/>
      <c r="L38" s="54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38"/>
      <c r="C39" s="129"/>
      <c r="D39" s="130" t="s">
        <v>46</v>
      </c>
      <c r="E39" s="80"/>
      <c r="F39" s="80"/>
      <c r="G39" s="131" t="s">
        <v>47</v>
      </c>
      <c r="H39" s="132" t="s">
        <v>48</v>
      </c>
      <c r="I39" s="80"/>
      <c r="J39" s="133">
        <f>SUM(J30:J37)</f>
        <v>0</v>
      </c>
      <c r="K39" s="134"/>
      <c r="L39" s="54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38"/>
      <c r="C40" s="37"/>
      <c r="D40" s="37"/>
      <c r="E40" s="37"/>
      <c r="F40" s="37"/>
      <c r="G40" s="37"/>
      <c r="H40" s="37"/>
      <c r="I40" s="37"/>
      <c r="J40" s="37"/>
      <c r="K40" s="37"/>
      <c r="L40" s="54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54"/>
      <c r="D50" s="55" t="s">
        <v>49</v>
      </c>
      <c r="E50" s="56"/>
      <c r="F50" s="56"/>
      <c r="G50" s="55" t="s">
        <v>50</v>
      </c>
      <c r="H50" s="56"/>
      <c r="I50" s="56"/>
      <c r="J50" s="56"/>
      <c r="K50" s="56"/>
      <c r="L50" s="5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7"/>
      <c r="B61" s="38"/>
      <c r="C61" s="37"/>
      <c r="D61" s="57" t="s">
        <v>51</v>
      </c>
      <c r="E61" s="40"/>
      <c r="F61" s="135" t="s">
        <v>52</v>
      </c>
      <c r="G61" s="57" t="s">
        <v>51</v>
      </c>
      <c r="H61" s="40"/>
      <c r="I61" s="40"/>
      <c r="J61" s="136" t="s">
        <v>52</v>
      </c>
      <c r="K61" s="40"/>
      <c r="L61" s="54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7"/>
      <c r="B65" s="38"/>
      <c r="C65" s="37"/>
      <c r="D65" s="55" t="s">
        <v>53</v>
      </c>
      <c r="E65" s="58"/>
      <c r="F65" s="58"/>
      <c r="G65" s="55" t="s">
        <v>54</v>
      </c>
      <c r="H65" s="58"/>
      <c r="I65" s="58"/>
      <c r="J65" s="58"/>
      <c r="K65" s="58"/>
      <c r="L65" s="54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7"/>
      <c r="B76" s="38"/>
      <c r="C76" s="37"/>
      <c r="D76" s="57" t="s">
        <v>51</v>
      </c>
      <c r="E76" s="40"/>
      <c r="F76" s="135" t="s">
        <v>52</v>
      </c>
      <c r="G76" s="57" t="s">
        <v>51</v>
      </c>
      <c r="H76" s="40"/>
      <c r="I76" s="40"/>
      <c r="J76" s="136" t="s">
        <v>52</v>
      </c>
      <c r="K76" s="40"/>
      <c r="L76" s="54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59"/>
      <c r="C77" s="60"/>
      <c r="D77" s="60"/>
      <c r="E77" s="60"/>
      <c r="F77" s="60"/>
      <c r="G77" s="60"/>
      <c r="H77" s="60"/>
      <c r="I77" s="60"/>
      <c r="J77" s="60"/>
      <c r="K77" s="60"/>
      <c r="L77" s="54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hidden="1" s="2" customFormat="1" ht="6.96" customHeight="1">
      <c r="A81" s="37"/>
      <c r="B81" s="61"/>
      <c r="C81" s="62"/>
      <c r="D81" s="62"/>
      <c r="E81" s="62"/>
      <c r="F81" s="62"/>
      <c r="G81" s="62"/>
      <c r="H81" s="62"/>
      <c r="I81" s="62"/>
      <c r="J81" s="62"/>
      <c r="K81" s="62"/>
      <c r="L81" s="54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hidden="1" s="2" customFormat="1" ht="24.96" customHeight="1">
      <c r="A82" s="37"/>
      <c r="B82" s="38"/>
      <c r="C82" s="22" t="s">
        <v>108</v>
      </c>
      <c r="D82" s="37"/>
      <c r="E82" s="37"/>
      <c r="F82" s="37"/>
      <c r="G82" s="37"/>
      <c r="H82" s="37"/>
      <c r="I82" s="37"/>
      <c r="J82" s="37"/>
      <c r="K82" s="37"/>
      <c r="L82" s="54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hidden="1" s="2" customFormat="1" ht="6.96" customHeight="1">
      <c r="A83" s="37"/>
      <c r="B83" s="38"/>
      <c r="C83" s="37"/>
      <c r="D83" s="37"/>
      <c r="E83" s="37"/>
      <c r="F83" s="37"/>
      <c r="G83" s="37"/>
      <c r="H83" s="37"/>
      <c r="I83" s="37"/>
      <c r="J83" s="37"/>
      <c r="K83" s="37"/>
      <c r="L83" s="54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hidden="1" s="2" customFormat="1" ht="12" customHeight="1">
      <c r="A84" s="37"/>
      <c r="B84" s="38"/>
      <c r="C84" s="31" t="s">
        <v>16</v>
      </c>
      <c r="D84" s="37"/>
      <c r="E84" s="37"/>
      <c r="F84" s="37"/>
      <c r="G84" s="37"/>
      <c r="H84" s="37"/>
      <c r="I84" s="37"/>
      <c r="J84" s="37"/>
      <c r="K84" s="37"/>
      <c r="L84" s="54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hidden="1" s="2" customFormat="1" ht="16.5" customHeight="1">
      <c r="A85" s="37"/>
      <c r="B85" s="38"/>
      <c r="C85" s="37"/>
      <c r="D85" s="37"/>
      <c r="E85" s="121" t="str">
        <f>E7</f>
        <v>Opavice „R – Chomýž hr. znak 96/1, km 4,750</v>
      </c>
      <c r="F85" s="31"/>
      <c r="G85" s="31"/>
      <c r="H85" s="31"/>
      <c r="I85" s="37"/>
      <c r="J85" s="37"/>
      <c r="K85" s="37"/>
      <c r="L85" s="54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hidden="1" s="2" customFormat="1" ht="12" customHeight="1">
      <c r="A86" s="37"/>
      <c r="B86" s="38"/>
      <c r="C86" s="31" t="s">
        <v>104</v>
      </c>
      <c r="D86" s="37"/>
      <c r="E86" s="37"/>
      <c r="F86" s="37"/>
      <c r="G86" s="37"/>
      <c r="H86" s="37"/>
      <c r="I86" s="37"/>
      <c r="J86" s="37"/>
      <c r="K86" s="37"/>
      <c r="L86" s="54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hidden="1" s="2" customFormat="1" ht="16.5" customHeight="1">
      <c r="A87" s="37"/>
      <c r="B87" s="38"/>
      <c r="C87" s="37"/>
      <c r="D87" s="37"/>
      <c r="E87" s="66" t="str">
        <f>E9</f>
        <v>VRN - Vedlejší rozpočtové náklady</v>
      </c>
      <c r="F87" s="37"/>
      <c r="G87" s="37"/>
      <c r="H87" s="37"/>
      <c r="I87" s="37"/>
      <c r="J87" s="37"/>
      <c r="K87" s="37"/>
      <c r="L87" s="54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hidden="1" s="2" customFormat="1" ht="6.96" customHeight="1">
      <c r="A88" s="37"/>
      <c r="B88" s="38"/>
      <c r="C88" s="37"/>
      <c r="D88" s="37"/>
      <c r="E88" s="37"/>
      <c r="F88" s="37"/>
      <c r="G88" s="37"/>
      <c r="H88" s="37"/>
      <c r="I88" s="37"/>
      <c r="J88" s="37"/>
      <c r="K88" s="37"/>
      <c r="L88" s="54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hidden="1" s="2" customFormat="1" ht="12" customHeight="1">
      <c r="A89" s="37"/>
      <c r="B89" s="38"/>
      <c r="C89" s="31" t="s">
        <v>20</v>
      </c>
      <c r="D89" s="37"/>
      <c r="E89" s="37"/>
      <c r="F89" s="26" t="str">
        <f>F12</f>
        <v xml:space="preserve"> </v>
      </c>
      <c r="G89" s="37"/>
      <c r="H89" s="37"/>
      <c r="I89" s="31" t="s">
        <v>22</v>
      </c>
      <c r="J89" s="68" t="str">
        <f>IF(J12="","",J12)</f>
        <v>5. 9. 2023</v>
      </c>
      <c r="K89" s="37"/>
      <c r="L89" s="54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hidden="1" s="2" customFormat="1" ht="6.96" customHeight="1">
      <c r="A90" s="37"/>
      <c r="B90" s="38"/>
      <c r="C90" s="37"/>
      <c r="D90" s="37"/>
      <c r="E90" s="37"/>
      <c r="F90" s="37"/>
      <c r="G90" s="37"/>
      <c r="H90" s="37"/>
      <c r="I90" s="37"/>
      <c r="J90" s="37"/>
      <c r="K90" s="37"/>
      <c r="L90" s="54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hidden="1" s="2" customFormat="1" ht="25.65" customHeight="1">
      <c r="A91" s="37"/>
      <c r="B91" s="38"/>
      <c r="C91" s="31" t="s">
        <v>24</v>
      </c>
      <c r="D91" s="37"/>
      <c r="E91" s="37"/>
      <c r="F91" s="26" t="str">
        <f>E15</f>
        <v>Povodí Odry, státní podnik</v>
      </c>
      <c r="G91" s="37"/>
      <c r="H91" s="37"/>
      <c r="I91" s="31" t="s">
        <v>30</v>
      </c>
      <c r="J91" s="35" t="str">
        <f>E21</f>
        <v>Lesprojekt Krnov s.r.o.</v>
      </c>
      <c r="K91" s="37"/>
      <c r="L91" s="54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hidden="1" s="2" customFormat="1" ht="15.15" customHeight="1">
      <c r="A92" s="37"/>
      <c r="B92" s="38"/>
      <c r="C92" s="31" t="s">
        <v>28</v>
      </c>
      <c r="D92" s="37"/>
      <c r="E92" s="37"/>
      <c r="F92" s="26" t="str">
        <f>IF(E18="","",E18)</f>
        <v>Vyplň údaj</v>
      </c>
      <c r="G92" s="37"/>
      <c r="H92" s="37"/>
      <c r="I92" s="31" t="s">
        <v>33</v>
      </c>
      <c r="J92" s="35" t="str">
        <f>E24</f>
        <v>Ondřej Halaška</v>
      </c>
      <c r="K92" s="37"/>
      <c r="L92" s="54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hidden="1" s="2" customFormat="1" ht="10.32" customHeight="1">
      <c r="A93" s="37"/>
      <c r="B93" s="38"/>
      <c r="C93" s="37"/>
      <c r="D93" s="37"/>
      <c r="E93" s="37"/>
      <c r="F93" s="37"/>
      <c r="G93" s="37"/>
      <c r="H93" s="37"/>
      <c r="I93" s="37"/>
      <c r="J93" s="37"/>
      <c r="K93" s="37"/>
      <c r="L93" s="54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hidden="1" s="2" customFormat="1" ht="29.28" customHeight="1">
      <c r="A94" s="37"/>
      <c r="B94" s="38"/>
      <c r="C94" s="137" t="s">
        <v>109</v>
      </c>
      <c r="D94" s="129"/>
      <c r="E94" s="129"/>
      <c r="F94" s="129"/>
      <c r="G94" s="129"/>
      <c r="H94" s="129"/>
      <c r="I94" s="129"/>
      <c r="J94" s="138" t="s">
        <v>110</v>
      </c>
      <c r="K94" s="129"/>
      <c r="L94" s="54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hidden="1" s="2" customFormat="1" ht="10.32" customHeight="1">
      <c r="A95" s="37"/>
      <c r="B95" s="38"/>
      <c r="C95" s="37"/>
      <c r="D95" s="37"/>
      <c r="E95" s="37"/>
      <c r="F95" s="37"/>
      <c r="G95" s="37"/>
      <c r="H95" s="37"/>
      <c r="I95" s="37"/>
      <c r="J95" s="37"/>
      <c r="K95" s="37"/>
      <c r="L95" s="54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hidden="1" s="2" customFormat="1" ht="22.8" customHeight="1">
      <c r="A96" s="37"/>
      <c r="B96" s="38"/>
      <c r="C96" s="139" t="s">
        <v>111</v>
      </c>
      <c r="D96" s="37"/>
      <c r="E96" s="37"/>
      <c r="F96" s="37"/>
      <c r="G96" s="37"/>
      <c r="H96" s="37"/>
      <c r="I96" s="37"/>
      <c r="J96" s="95">
        <f>J117</f>
        <v>0</v>
      </c>
      <c r="K96" s="37"/>
      <c r="L96" s="54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8" t="s">
        <v>112</v>
      </c>
    </row>
    <row r="97" hidden="1" s="9" customFormat="1" ht="24.96" customHeight="1">
      <c r="A97" s="9"/>
      <c r="B97" s="140"/>
      <c r="C97" s="9"/>
      <c r="D97" s="141" t="s">
        <v>294</v>
      </c>
      <c r="E97" s="142"/>
      <c r="F97" s="142"/>
      <c r="G97" s="142"/>
      <c r="H97" s="142"/>
      <c r="I97" s="142"/>
      <c r="J97" s="143">
        <f>J118</f>
        <v>0</v>
      </c>
      <c r="K97" s="9"/>
      <c r="L97" s="140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hidden="1" s="2" customFormat="1" ht="21.84" customHeight="1">
      <c r="A98" s="37"/>
      <c r="B98" s="38"/>
      <c r="C98" s="37"/>
      <c r="D98" s="37"/>
      <c r="E98" s="37"/>
      <c r="F98" s="37"/>
      <c r="G98" s="37"/>
      <c r="H98" s="37"/>
      <c r="I98" s="37"/>
      <c r="J98" s="37"/>
      <c r="K98" s="37"/>
      <c r="L98" s="54"/>
      <c r="S98" s="37"/>
      <c r="T98" s="37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</row>
    <row r="99" hidden="1" s="2" customFormat="1" ht="6.96" customHeight="1">
      <c r="A99" s="37"/>
      <c r="B99" s="59"/>
      <c r="C99" s="60"/>
      <c r="D99" s="60"/>
      <c r="E99" s="60"/>
      <c r="F99" s="60"/>
      <c r="G99" s="60"/>
      <c r="H99" s="60"/>
      <c r="I99" s="60"/>
      <c r="J99" s="60"/>
      <c r="K99" s="60"/>
      <c r="L99" s="54"/>
      <c r="S99" s="37"/>
      <c r="T99" s="37"/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</row>
    <row r="100" hidden="1"/>
    <row r="101" hidden="1"/>
    <row r="102" hidden="1"/>
    <row r="103" s="2" customFormat="1" ht="6.96" customHeight="1">
      <c r="A103" s="37"/>
      <c r="B103" s="61"/>
      <c r="C103" s="62"/>
      <c r="D103" s="62"/>
      <c r="E103" s="62"/>
      <c r="F103" s="62"/>
      <c r="G103" s="62"/>
      <c r="H103" s="62"/>
      <c r="I103" s="62"/>
      <c r="J103" s="62"/>
      <c r="K103" s="62"/>
      <c r="L103" s="54"/>
      <c r="S103" s="37"/>
      <c r="T103" s="37"/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</row>
    <row r="104" s="2" customFormat="1" ht="24.96" customHeight="1">
      <c r="A104" s="37"/>
      <c r="B104" s="38"/>
      <c r="C104" s="22" t="s">
        <v>120</v>
      </c>
      <c r="D104" s="37"/>
      <c r="E104" s="37"/>
      <c r="F104" s="37"/>
      <c r="G104" s="37"/>
      <c r="H104" s="37"/>
      <c r="I104" s="37"/>
      <c r="J104" s="37"/>
      <c r="K104" s="37"/>
      <c r="L104" s="54"/>
      <c r="S104" s="37"/>
      <c r="T104" s="37"/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</row>
    <row r="105" s="2" customFormat="1" ht="6.96" customHeight="1">
      <c r="A105" s="37"/>
      <c r="B105" s="38"/>
      <c r="C105" s="37"/>
      <c r="D105" s="37"/>
      <c r="E105" s="37"/>
      <c r="F105" s="37"/>
      <c r="G105" s="37"/>
      <c r="H105" s="37"/>
      <c r="I105" s="37"/>
      <c r="J105" s="37"/>
      <c r="K105" s="37"/>
      <c r="L105" s="54"/>
      <c r="S105" s="37"/>
      <c r="T105" s="37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</row>
    <row r="106" s="2" customFormat="1" ht="12" customHeight="1">
      <c r="A106" s="37"/>
      <c r="B106" s="38"/>
      <c r="C106" s="31" t="s">
        <v>16</v>
      </c>
      <c r="D106" s="37"/>
      <c r="E106" s="37"/>
      <c r="F106" s="37"/>
      <c r="G106" s="37"/>
      <c r="H106" s="37"/>
      <c r="I106" s="37"/>
      <c r="J106" s="37"/>
      <c r="K106" s="37"/>
      <c r="L106" s="54"/>
      <c r="S106" s="37"/>
      <c r="T106" s="37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</row>
    <row r="107" s="2" customFormat="1" ht="16.5" customHeight="1">
      <c r="A107" s="37"/>
      <c r="B107" s="38"/>
      <c r="C107" s="37"/>
      <c r="D107" s="37"/>
      <c r="E107" s="121" t="str">
        <f>E7</f>
        <v>Opavice „R – Chomýž hr. znak 96/1, km 4,750</v>
      </c>
      <c r="F107" s="31"/>
      <c r="G107" s="31"/>
      <c r="H107" s="31"/>
      <c r="I107" s="37"/>
      <c r="J107" s="37"/>
      <c r="K107" s="37"/>
      <c r="L107" s="54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08" s="2" customFormat="1" ht="12" customHeight="1">
      <c r="A108" s="37"/>
      <c r="B108" s="38"/>
      <c r="C108" s="31" t="s">
        <v>104</v>
      </c>
      <c r="D108" s="37"/>
      <c r="E108" s="37"/>
      <c r="F108" s="37"/>
      <c r="G108" s="37"/>
      <c r="H108" s="37"/>
      <c r="I108" s="37"/>
      <c r="J108" s="37"/>
      <c r="K108" s="37"/>
      <c r="L108" s="54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16.5" customHeight="1">
      <c r="A109" s="37"/>
      <c r="B109" s="38"/>
      <c r="C109" s="37"/>
      <c r="D109" s="37"/>
      <c r="E109" s="66" t="str">
        <f>E9</f>
        <v>VRN - Vedlejší rozpočtové náklady</v>
      </c>
      <c r="F109" s="37"/>
      <c r="G109" s="37"/>
      <c r="H109" s="37"/>
      <c r="I109" s="37"/>
      <c r="J109" s="37"/>
      <c r="K109" s="37"/>
      <c r="L109" s="54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6.96" customHeight="1">
      <c r="A110" s="37"/>
      <c r="B110" s="38"/>
      <c r="C110" s="37"/>
      <c r="D110" s="37"/>
      <c r="E110" s="37"/>
      <c r="F110" s="37"/>
      <c r="G110" s="37"/>
      <c r="H110" s="37"/>
      <c r="I110" s="37"/>
      <c r="J110" s="37"/>
      <c r="K110" s="37"/>
      <c r="L110" s="54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12" customHeight="1">
      <c r="A111" s="37"/>
      <c r="B111" s="38"/>
      <c r="C111" s="31" t="s">
        <v>20</v>
      </c>
      <c r="D111" s="37"/>
      <c r="E111" s="37"/>
      <c r="F111" s="26" t="str">
        <f>F12</f>
        <v xml:space="preserve"> </v>
      </c>
      <c r="G111" s="37"/>
      <c r="H111" s="37"/>
      <c r="I111" s="31" t="s">
        <v>22</v>
      </c>
      <c r="J111" s="68" t="str">
        <f>IF(J12="","",J12)</f>
        <v>5. 9. 2023</v>
      </c>
      <c r="K111" s="37"/>
      <c r="L111" s="54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6.96" customHeight="1">
      <c r="A112" s="37"/>
      <c r="B112" s="38"/>
      <c r="C112" s="37"/>
      <c r="D112" s="37"/>
      <c r="E112" s="37"/>
      <c r="F112" s="37"/>
      <c r="G112" s="37"/>
      <c r="H112" s="37"/>
      <c r="I112" s="37"/>
      <c r="J112" s="37"/>
      <c r="K112" s="37"/>
      <c r="L112" s="54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25.65" customHeight="1">
      <c r="A113" s="37"/>
      <c r="B113" s="38"/>
      <c r="C113" s="31" t="s">
        <v>24</v>
      </c>
      <c r="D113" s="37"/>
      <c r="E113" s="37"/>
      <c r="F113" s="26" t="str">
        <f>E15</f>
        <v>Povodí Odry, státní podnik</v>
      </c>
      <c r="G113" s="37"/>
      <c r="H113" s="37"/>
      <c r="I113" s="31" t="s">
        <v>30</v>
      </c>
      <c r="J113" s="35" t="str">
        <f>E21</f>
        <v>Lesprojekt Krnov s.r.o.</v>
      </c>
      <c r="K113" s="37"/>
      <c r="L113" s="54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15.15" customHeight="1">
      <c r="A114" s="37"/>
      <c r="B114" s="38"/>
      <c r="C114" s="31" t="s">
        <v>28</v>
      </c>
      <c r="D114" s="37"/>
      <c r="E114" s="37"/>
      <c r="F114" s="26" t="str">
        <f>IF(E18="","",E18)</f>
        <v>Vyplň údaj</v>
      </c>
      <c r="G114" s="37"/>
      <c r="H114" s="37"/>
      <c r="I114" s="31" t="s">
        <v>33</v>
      </c>
      <c r="J114" s="35" t="str">
        <f>E24</f>
        <v>Ondřej Halaška</v>
      </c>
      <c r="K114" s="37"/>
      <c r="L114" s="54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10.32" customHeight="1">
      <c r="A115" s="37"/>
      <c r="B115" s="38"/>
      <c r="C115" s="37"/>
      <c r="D115" s="37"/>
      <c r="E115" s="37"/>
      <c r="F115" s="37"/>
      <c r="G115" s="37"/>
      <c r="H115" s="37"/>
      <c r="I115" s="37"/>
      <c r="J115" s="37"/>
      <c r="K115" s="37"/>
      <c r="L115" s="54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11" customFormat="1" ht="29.28" customHeight="1">
      <c r="A116" s="148"/>
      <c r="B116" s="149"/>
      <c r="C116" s="150" t="s">
        <v>121</v>
      </c>
      <c r="D116" s="151" t="s">
        <v>61</v>
      </c>
      <c r="E116" s="151" t="s">
        <v>57</v>
      </c>
      <c r="F116" s="151" t="s">
        <v>58</v>
      </c>
      <c r="G116" s="151" t="s">
        <v>122</v>
      </c>
      <c r="H116" s="151" t="s">
        <v>123</v>
      </c>
      <c r="I116" s="151" t="s">
        <v>124</v>
      </c>
      <c r="J116" s="151" t="s">
        <v>110</v>
      </c>
      <c r="K116" s="152" t="s">
        <v>125</v>
      </c>
      <c r="L116" s="153"/>
      <c r="M116" s="85" t="s">
        <v>1</v>
      </c>
      <c r="N116" s="86" t="s">
        <v>40</v>
      </c>
      <c r="O116" s="86" t="s">
        <v>126</v>
      </c>
      <c r="P116" s="86" t="s">
        <v>127</v>
      </c>
      <c r="Q116" s="86" t="s">
        <v>128</v>
      </c>
      <c r="R116" s="86" t="s">
        <v>129</v>
      </c>
      <c r="S116" s="86" t="s">
        <v>130</v>
      </c>
      <c r="T116" s="87" t="s">
        <v>131</v>
      </c>
      <c r="U116" s="148"/>
      <c r="V116" s="148"/>
      <c r="W116" s="148"/>
      <c r="X116" s="148"/>
      <c r="Y116" s="148"/>
      <c r="Z116" s="148"/>
      <c r="AA116" s="148"/>
      <c r="AB116" s="148"/>
      <c r="AC116" s="148"/>
      <c r="AD116" s="148"/>
      <c r="AE116" s="148"/>
    </row>
    <row r="117" s="2" customFormat="1" ht="22.8" customHeight="1">
      <c r="A117" s="37"/>
      <c r="B117" s="38"/>
      <c r="C117" s="92" t="s">
        <v>132</v>
      </c>
      <c r="D117" s="37"/>
      <c r="E117" s="37"/>
      <c r="F117" s="37"/>
      <c r="G117" s="37"/>
      <c r="H117" s="37"/>
      <c r="I117" s="37"/>
      <c r="J117" s="154">
        <f>BK117</f>
        <v>0</v>
      </c>
      <c r="K117" s="37"/>
      <c r="L117" s="38"/>
      <c r="M117" s="88"/>
      <c r="N117" s="72"/>
      <c r="O117" s="89"/>
      <c r="P117" s="155">
        <f>P118</f>
        <v>0</v>
      </c>
      <c r="Q117" s="89"/>
      <c r="R117" s="155">
        <f>R118</f>
        <v>0</v>
      </c>
      <c r="S117" s="89"/>
      <c r="T117" s="156">
        <f>T118</f>
        <v>0</v>
      </c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  <c r="AT117" s="18" t="s">
        <v>75</v>
      </c>
      <c r="AU117" s="18" t="s">
        <v>112</v>
      </c>
      <c r="BK117" s="157">
        <f>BK118</f>
        <v>0</v>
      </c>
    </row>
    <row r="118" s="12" customFormat="1" ht="25.92" customHeight="1">
      <c r="A118" s="12"/>
      <c r="B118" s="158"/>
      <c r="C118" s="12"/>
      <c r="D118" s="159" t="s">
        <v>75</v>
      </c>
      <c r="E118" s="160" t="s">
        <v>87</v>
      </c>
      <c r="F118" s="160" t="s">
        <v>88</v>
      </c>
      <c r="G118" s="12"/>
      <c r="H118" s="12"/>
      <c r="I118" s="161"/>
      <c r="J118" s="162">
        <f>BK118</f>
        <v>0</v>
      </c>
      <c r="K118" s="12"/>
      <c r="L118" s="158"/>
      <c r="M118" s="163"/>
      <c r="N118" s="164"/>
      <c r="O118" s="164"/>
      <c r="P118" s="165">
        <f>SUM(P119:P141)</f>
        <v>0</v>
      </c>
      <c r="Q118" s="164"/>
      <c r="R118" s="165">
        <f>SUM(R119:R141)</f>
        <v>0</v>
      </c>
      <c r="S118" s="164"/>
      <c r="T118" s="166">
        <f>SUM(T119:T141)</f>
        <v>0</v>
      </c>
      <c r="U118" s="12"/>
      <c r="V118" s="12"/>
      <c r="W118" s="12"/>
      <c r="X118" s="12"/>
      <c r="Y118" s="12"/>
      <c r="Z118" s="12"/>
      <c r="AA118" s="12"/>
      <c r="AB118" s="12"/>
      <c r="AC118" s="12"/>
      <c r="AD118" s="12"/>
      <c r="AE118" s="12"/>
      <c r="AR118" s="159" t="s">
        <v>84</v>
      </c>
      <c r="AT118" s="167" t="s">
        <v>75</v>
      </c>
      <c r="AU118" s="167" t="s">
        <v>76</v>
      </c>
      <c r="AY118" s="159" t="s">
        <v>135</v>
      </c>
      <c r="BK118" s="168">
        <f>SUM(BK119:BK141)</f>
        <v>0</v>
      </c>
    </row>
    <row r="119" s="2" customFormat="1" ht="16.5" customHeight="1">
      <c r="A119" s="37"/>
      <c r="B119" s="171"/>
      <c r="C119" s="172" t="s">
        <v>84</v>
      </c>
      <c r="D119" s="172" t="s">
        <v>137</v>
      </c>
      <c r="E119" s="173" t="s">
        <v>295</v>
      </c>
      <c r="F119" s="174" t="s">
        <v>296</v>
      </c>
      <c r="G119" s="175" t="s">
        <v>297</v>
      </c>
      <c r="H119" s="176">
        <v>1</v>
      </c>
      <c r="I119" s="177"/>
      <c r="J119" s="178">
        <f>ROUND(I119*H119,2)</f>
        <v>0</v>
      </c>
      <c r="K119" s="174" t="s">
        <v>1</v>
      </c>
      <c r="L119" s="38"/>
      <c r="M119" s="179" t="s">
        <v>1</v>
      </c>
      <c r="N119" s="180" t="s">
        <v>41</v>
      </c>
      <c r="O119" s="76"/>
      <c r="P119" s="181">
        <f>O119*H119</f>
        <v>0</v>
      </c>
      <c r="Q119" s="181">
        <v>0</v>
      </c>
      <c r="R119" s="181">
        <f>Q119*H119</f>
        <v>0</v>
      </c>
      <c r="S119" s="181">
        <v>0</v>
      </c>
      <c r="T119" s="182">
        <f>S119*H119</f>
        <v>0</v>
      </c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  <c r="AR119" s="183" t="s">
        <v>298</v>
      </c>
      <c r="AT119" s="183" t="s">
        <v>137</v>
      </c>
      <c r="AU119" s="183" t="s">
        <v>84</v>
      </c>
      <c r="AY119" s="18" t="s">
        <v>135</v>
      </c>
      <c r="BE119" s="184">
        <f>IF(N119="základní",J119,0)</f>
        <v>0</v>
      </c>
      <c r="BF119" s="184">
        <f>IF(N119="snížená",J119,0)</f>
        <v>0</v>
      </c>
      <c r="BG119" s="184">
        <f>IF(N119="zákl. přenesená",J119,0)</f>
        <v>0</v>
      </c>
      <c r="BH119" s="184">
        <f>IF(N119="sníž. přenesená",J119,0)</f>
        <v>0</v>
      </c>
      <c r="BI119" s="184">
        <f>IF(N119="nulová",J119,0)</f>
        <v>0</v>
      </c>
      <c r="BJ119" s="18" t="s">
        <v>84</v>
      </c>
      <c r="BK119" s="184">
        <f>ROUND(I119*H119,2)</f>
        <v>0</v>
      </c>
      <c r="BL119" s="18" t="s">
        <v>298</v>
      </c>
      <c r="BM119" s="183" t="s">
        <v>299</v>
      </c>
    </row>
    <row r="120" s="2" customFormat="1">
      <c r="A120" s="37"/>
      <c r="B120" s="38"/>
      <c r="C120" s="37"/>
      <c r="D120" s="185" t="s">
        <v>144</v>
      </c>
      <c r="E120" s="37"/>
      <c r="F120" s="186" t="s">
        <v>296</v>
      </c>
      <c r="G120" s="37"/>
      <c r="H120" s="37"/>
      <c r="I120" s="187"/>
      <c r="J120" s="37"/>
      <c r="K120" s="37"/>
      <c r="L120" s="38"/>
      <c r="M120" s="188"/>
      <c r="N120" s="189"/>
      <c r="O120" s="76"/>
      <c r="P120" s="76"/>
      <c r="Q120" s="76"/>
      <c r="R120" s="76"/>
      <c r="S120" s="76"/>
      <c r="T120" s="7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  <c r="AT120" s="18" t="s">
        <v>144</v>
      </c>
      <c r="AU120" s="18" t="s">
        <v>84</v>
      </c>
    </row>
    <row r="121" s="2" customFormat="1">
      <c r="A121" s="37"/>
      <c r="B121" s="38"/>
      <c r="C121" s="37"/>
      <c r="D121" s="185" t="s">
        <v>197</v>
      </c>
      <c r="E121" s="37"/>
      <c r="F121" s="213" t="s">
        <v>300</v>
      </c>
      <c r="G121" s="37"/>
      <c r="H121" s="37"/>
      <c r="I121" s="187"/>
      <c r="J121" s="37"/>
      <c r="K121" s="37"/>
      <c r="L121" s="38"/>
      <c r="M121" s="188"/>
      <c r="N121" s="189"/>
      <c r="O121" s="76"/>
      <c r="P121" s="76"/>
      <c r="Q121" s="76"/>
      <c r="R121" s="76"/>
      <c r="S121" s="76"/>
      <c r="T121" s="7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T121" s="18" t="s">
        <v>197</v>
      </c>
      <c r="AU121" s="18" t="s">
        <v>84</v>
      </c>
    </row>
    <row r="122" s="2" customFormat="1" ht="16.5" customHeight="1">
      <c r="A122" s="37"/>
      <c r="B122" s="171"/>
      <c r="C122" s="172" t="s">
        <v>86</v>
      </c>
      <c r="D122" s="172" t="s">
        <v>137</v>
      </c>
      <c r="E122" s="173" t="s">
        <v>301</v>
      </c>
      <c r="F122" s="174" t="s">
        <v>302</v>
      </c>
      <c r="G122" s="175" t="s">
        <v>297</v>
      </c>
      <c r="H122" s="176">
        <v>1</v>
      </c>
      <c r="I122" s="177"/>
      <c r="J122" s="178">
        <f>ROUND(I122*H122,2)</f>
        <v>0</v>
      </c>
      <c r="K122" s="174" t="s">
        <v>1</v>
      </c>
      <c r="L122" s="38"/>
      <c r="M122" s="179" t="s">
        <v>1</v>
      </c>
      <c r="N122" s="180" t="s">
        <v>41</v>
      </c>
      <c r="O122" s="76"/>
      <c r="P122" s="181">
        <f>O122*H122</f>
        <v>0</v>
      </c>
      <c r="Q122" s="181">
        <v>0</v>
      </c>
      <c r="R122" s="181">
        <f>Q122*H122</f>
        <v>0</v>
      </c>
      <c r="S122" s="181">
        <v>0</v>
      </c>
      <c r="T122" s="182">
        <f>S122*H122</f>
        <v>0</v>
      </c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R122" s="183" t="s">
        <v>298</v>
      </c>
      <c r="AT122" s="183" t="s">
        <v>137</v>
      </c>
      <c r="AU122" s="183" t="s">
        <v>84</v>
      </c>
      <c r="AY122" s="18" t="s">
        <v>135</v>
      </c>
      <c r="BE122" s="184">
        <f>IF(N122="základní",J122,0)</f>
        <v>0</v>
      </c>
      <c r="BF122" s="184">
        <f>IF(N122="snížená",J122,0)</f>
        <v>0</v>
      </c>
      <c r="BG122" s="184">
        <f>IF(N122="zákl. přenesená",J122,0)</f>
        <v>0</v>
      </c>
      <c r="BH122" s="184">
        <f>IF(N122="sníž. přenesená",J122,0)</f>
        <v>0</v>
      </c>
      <c r="BI122" s="184">
        <f>IF(N122="nulová",J122,0)</f>
        <v>0</v>
      </c>
      <c r="BJ122" s="18" t="s">
        <v>84</v>
      </c>
      <c r="BK122" s="184">
        <f>ROUND(I122*H122,2)</f>
        <v>0</v>
      </c>
      <c r="BL122" s="18" t="s">
        <v>298</v>
      </c>
      <c r="BM122" s="183" t="s">
        <v>303</v>
      </c>
    </row>
    <row r="123" s="2" customFormat="1">
      <c r="A123" s="37"/>
      <c r="B123" s="38"/>
      <c r="C123" s="37"/>
      <c r="D123" s="185" t="s">
        <v>144</v>
      </c>
      <c r="E123" s="37"/>
      <c r="F123" s="186" t="s">
        <v>302</v>
      </c>
      <c r="G123" s="37"/>
      <c r="H123" s="37"/>
      <c r="I123" s="187"/>
      <c r="J123" s="37"/>
      <c r="K123" s="37"/>
      <c r="L123" s="38"/>
      <c r="M123" s="188"/>
      <c r="N123" s="189"/>
      <c r="O123" s="76"/>
      <c r="P123" s="76"/>
      <c r="Q123" s="76"/>
      <c r="R123" s="76"/>
      <c r="S123" s="76"/>
      <c r="T123" s="7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T123" s="18" t="s">
        <v>144</v>
      </c>
      <c r="AU123" s="18" t="s">
        <v>84</v>
      </c>
    </row>
    <row r="124" s="2" customFormat="1">
      <c r="A124" s="37"/>
      <c r="B124" s="38"/>
      <c r="C124" s="37"/>
      <c r="D124" s="185" t="s">
        <v>197</v>
      </c>
      <c r="E124" s="37"/>
      <c r="F124" s="213" t="s">
        <v>304</v>
      </c>
      <c r="G124" s="37"/>
      <c r="H124" s="37"/>
      <c r="I124" s="187"/>
      <c r="J124" s="37"/>
      <c r="K124" s="37"/>
      <c r="L124" s="38"/>
      <c r="M124" s="188"/>
      <c r="N124" s="189"/>
      <c r="O124" s="76"/>
      <c r="P124" s="76"/>
      <c r="Q124" s="76"/>
      <c r="R124" s="76"/>
      <c r="S124" s="76"/>
      <c r="T124" s="77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T124" s="18" t="s">
        <v>197</v>
      </c>
      <c r="AU124" s="18" t="s">
        <v>84</v>
      </c>
    </row>
    <row r="125" s="2" customFormat="1" ht="16.5" customHeight="1">
      <c r="A125" s="37"/>
      <c r="B125" s="171"/>
      <c r="C125" s="172" t="s">
        <v>99</v>
      </c>
      <c r="D125" s="172" t="s">
        <v>137</v>
      </c>
      <c r="E125" s="173" t="s">
        <v>305</v>
      </c>
      <c r="F125" s="174" t="s">
        <v>306</v>
      </c>
      <c r="G125" s="175" t="s">
        <v>297</v>
      </c>
      <c r="H125" s="176">
        <v>1</v>
      </c>
      <c r="I125" s="177"/>
      <c r="J125" s="178">
        <f>ROUND(I125*H125,2)</f>
        <v>0</v>
      </c>
      <c r="K125" s="174" t="s">
        <v>1</v>
      </c>
      <c r="L125" s="38"/>
      <c r="M125" s="179" t="s">
        <v>1</v>
      </c>
      <c r="N125" s="180" t="s">
        <v>41</v>
      </c>
      <c r="O125" s="76"/>
      <c r="P125" s="181">
        <f>O125*H125</f>
        <v>0</v>
      </c>
      <c r="Q125" s="181">
        <v>0</v>
      </c>
      <c r="R125" s="181">
        <f>Q125*H125</f>
        <v>0</v>
      </c>
      <c r="S125" s="181">
        <v>0</v>
      </c>
      <c r="T125" s="182">
        <f>S125*H125</f>
        <v>0</v>
      </c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R125" s="183" t="s">
        <v>298</v>
      </c>
      <c r="AT125" s="183" t="s">
        <v>137</v>
      </c>
      <c r="AU125" s="183" t="s">
        <v>84</v>
      </c>
      <c r="AY125" s="18" t="s">
        <v>135</v>
      </c>
      <c r="BE125" s="184">
        <f>IF(N125="základní",J125,0)</f>
        <v>0</v>
      </c>
      <c r="BF125" s="184">
        <f>IF(N125="snížená",J125,0)</f>
        <v>0</v>
      </c>
      <c r="BG125" s="184">
        <f>IF(N125="zákl. přenesená",J125,0)</f>
        <v>0</v>
      </c>
      <c r="BH125" s="184">
        <f>IF(N125="sníž. přenesená",J125,0)</f>
        <v>0</v>
      </c>
      <c r="BI125" s="184">
        <f>IF(N125="nulová",J125,0)</f>
        <v>0</v>
      </c>
      <c r="BJ125" s="18" t="s">
        <v>84</v>
      </c>
      <c r="BK125" s="184">
        <f>ROUND(I125*H125,2)</f>
        <v>0</v>
      </c>
      <c r="BL125" s="18" t="s">
        <v>298</v>
      </c>
      <c r="BM125" s="183" t="s">
        <v>307</v>
      </c>
    </row>
    <row r="126" s="2" customFormat="1">
      <c r="A126" s="37"/>
      <c r="B126" s="38"/>
      <c r="C126" s="37"/>
      <c r="D126" s="185" t="s">
        <v>144</v>
      </c>
      <c r="E126" s="37"/>
      <c r="F126" s="186" t="s">
        <v>306</v>
      </c>
      <c r="G126" s="37"/>
      <c r="H126" s="37"/>
      <c r="I126" s="187"/>
      <c r="J126" s="37"/>
      <c r="K126" s="37"/>
      <c r="L126" s="38"/>
      <c r="M126" s="188"/>
      <c r="N126" s="189"/>
      <c r="O126" s="76"/>
      <c r="P126" s="76"/>
      <c r="Q126" s="76"/>
      <c r="R126" s="76"/>
      <c r="S126" s="76"/>
      <c r="T126" s="77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T126" s="18" t="s">
        <v>144</v>
      </c>
      <c r="AU126" s="18" t="s">
        <v>84</v>
      </c>
    </row>
    <row r="127" s="2" customFormat="1">
      <c r="A127" s="37"/>
      <c r="B127" s="38"/>
      <c r="C127" s="37"/>
      <c r="D127" s="185" t="s">
        <v>197</v>
      </c>
      <c r="E127" s="37"/>
      <c r="F127" s="213" t="s">
        <v>308</v>
      </c>
      <c r="G127" s="37"/>
      <c r="H127" s="37"/>
      <c r="I127" s="187"/>
      <c r="J127" s="37"/>
      <c r="K127" s="37"/>
      <c r="L127" s="38"/>
      <c r="M127" s="188"/>
      <c r="N127" s="189"/>
      <c r="O127" s="76"/>
      <c r="P127" s="76"/>
      <c r="Q127" s="76"/>
      <c r="R127" s="76"/>
      <c r="S127" s="76"/>
      <c r="T127" s="77"/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T127" s="18" t="s">
        <v>197</v>
      </c>
      <c r="AU127" s="18" t="s">
        <v>84</v>
      </c>
    </row>
    <row r="128" s="2" customFormat="1" ht="16.5" customHeight="1">
      <c r="A128" s="37"/>
      <c r="B128" s="171"/>
      <c r="C128" s="172" t="s">
        <v>142</v>
      </c>
      <c r="D128" s="172" t="s">
        <v>137</v>
      </c>
      <c r="E128" s="173" t="s">
        <v>309</v>
      </c>
      <c r="F128" s="174" t="s">
        <v>310</v>
      </c>
      <c r="G128" s="175" t="s">
        <v>297</v>
      </c>
      <c r="H128" s="176">
        <v>1</v>
      </c>
      <c r="I128" s="177"/>
      <c r="J128" s="178">
        <f>ROUND(I128*H128,2)</f>
        <v>0</v>
      </c>
      <c r="K128" s="174" t="s">
        <v>1</v>
      </c>
      <c r="L128" s="38"/>
      <c r="M128" s="179" t="s">
        <v>1</v>
      </c>
      <c r="N128" s="180" t="s">
        <v>41</v>
      </c>
      <c r="O128" s="76"/>
      <c r="P128" s="181">
        <f>O128*H128</f>
        <v>0</v>
      </c>
      <c r="Q128" s="181">
        <v>0</v>
      </c>
      <c r="R128" s="181">
        <f>Q128*H128</f>
        <v>0</v>
      </c>
      <c r="S128" s="181">
        <v>0</v>
      </c>
      <c r="T128" s="182">
        <f>S128*H128</f>
        <v>0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R128" s="183" t="s">
        <v>298</v>
      </c>
      <c r="AT128" s="183" t="s">
        <v>137</v>
      </c>
      <c r="AU128" s="183" t="s">
        <v>84</v>
      </c>
      <c r="AY128" s="18" t="s">
        <v>135</v>
      </c>
      <c r="BE128" s="184">
        <f>IF(N128="základní",J128,0)</f>
        <v>0</v>
      </c>
      <c r="BF128" s="184">
        <f>IF(N128="snížená",J128,0)</f>
        <v>0</v>
      </c>
      <c r="BG128" s="184">
        <f>IF(N128="zákl. přenesená",J128,0)</f>
        <v>0</v>
      </c>
      <c r="BH128" s="184">
        <f>IF(N128="sníž. přenesená",J128,0)</f>
        <v>0</v>
      </c>
      <c r="BI128" s="184">
        <f>IF(N128="nulová",J128,0)</f>
        <v>0</v>
      </c>
      <c r="BJ128" s="18" t="s">
        <v>84</v>
      </c>
      <c r="BK128" s="184">
        <f>ROUND(I128*H128,2)</f>
        <v>0</v>
      </c>
      <c r="BL128" s="18" t="s">
        <v>298</v>
      </c>
      <c r="BM128" s="183" t="s">
        <v>311</v>
      </c>
    </row>
    <row r="129" s="2" customFormat="1">
      <c r="A129" s="37"/>
      <c r="B129" s="38"/>
      <c r="C129" s="37"/>
      <c r="D129" s="185" t="s">
        <v>144</v>
      </c>
      <c r="E129" s="37"/>
      <c r="F129" s="186" t="s">
        <v>310</v>
      </c>
      <c r="G129" s="37"/>
      <c r="H129" s="37"/>
      <c r="I129" s="187"/>
      <c r="J129" s="37"/>
      <c r="K129" s="37"/>
      <c r="L129" s="38"/>
      <c r="M129" s="188"/>
      <c r="N129" s="189"/>
      <c r="O129" s="76"/>
      <c r="P129" s="76"/>
      <c r="Q129" s="76"/>
      <c r="R129" s="76"/>
      <c r="S129" s="76"/>
      <c r="T129" s="77"/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T129" s="18" t="s">
        <v>144</v>
      </c>
      <c r="AU129" s="18" t="s">
        <v>84</v>
      </c>
    </row>
    <row r="130" s="2" customFormat="1">
      <c r="A130" s="37"/>
      <c r="B130" s="38"/>
      <c r="C130" s="37"/>
      <c r="D130" s="185" t="s">
        <v>197</v>
      </c>
      <c r="E130" s="37"/>
      <c r="F130" s="213" t="s">
        <v>312</v>
      </c>
      <c r="G130" s="37"/>
      <c r="H130" s="37"/>
      <c r="I130" s="187"/>
      <c r="J130" s="37"/>
      <c r="K130" s="37"/>
      <c r="L130" s="38"/>
      <c r="M130" s="188"/>
      <c r="N130" s="189"/>
      <c r="O130" s="76"/>
      <c r="P130" s="76"/>
      <c r="Q130" s="76"/>
      <c r="R130" s="76"/>
      <c r="S130" s="76"/>
      <c r="T130" s="77"/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T130" s="18" t="s">
        <v>197</v>
      </c>
      <c r="AU130" s="18" t="s">
        <v>84</v>
      </c>
    </row>
    <row r="131" s="2" customFormat="1" ht="37.8" customHeight="1">
      <c r="A131" s="37"/>
      <c r="B131" s="171"/>
      <c r="C131" s="172" t="s">
        <v>171</v>
      </c>
      <c r="D131" s="172" t="s">
        <v>137</v>
      </c>
      <c r="E131" s="173" t="s">
        <v>313</v>
      </c>
      <c r="F131" s="174" t="s">
        <v>314</v>
      </c>
      <c r="G131" s="175" t="s">
        <v>297</v>
      </c>
      <c r="H131" s="176">
        <v>1</v>
      </c>
      <c r="I131" s="177"/>
      <c r="J131" s="178">
        <f>ROUND(I131*H131,2)</f>
        <v>0</v>
      </c>
      <c r="K131" s="174" t="s">
        <v>1</v>
      </c>
      <c r="L131" s="38"/>
      <c r="M131" s="179" t="s">
        <v>1</v>
      </c>
      <c r="N131" s="180" t="s">
        <v>41</v>
      </c>
      <c r="O131" s="76"/>
      <c r="P131" s="181">
        <f>O131*H131</f>
        <v>0</v>
      </c>
      <c r="Q131" s="181">
        <v>0</v>
      </c>
      <c r="R131" s="181">
        <f>Q131*H131</f>
        <v>0</v>
      </c>
      <c r="S131" s="181">
        <v>0</v>
      </c>
      <c r="T131" s="182">
        <f>S131*H131</f>
        <v>0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183" t="s">
        <v>142</v>
      </c>
      <c r="AT131" s="183" t="s">
        <v>137</v>
      </c>
      <c r="AU131" s="183" t="s">
        <v>84</v>
      </c>
      <c r="AY131" s="18" t="s">
        <v>135</v>
      </c>
      <c r="BE131" s="184">
        <f>IF(N131="základní",J131,0)</f>
        <v>0</v>
      </c>
      <c r="BF131" s="184">
        <f>IF(N131="snížená",J131,0)</f>
        <v>0</v>
      </c>
      <c r="BG131" s="184">
        <f>IF(N131="zákl. přenesená",J131,0)</f>
        <v>0</v>
      </c>
      <c r="BH131" s="184">
        <f>IF(N131="sníž. přenesená",J131,0)</f>
        <v>0</v>
      </c>
      <c r="BI131" s="184">
        <f>IF(N131="nulová",J131,0)</f>
        <v>0</v>
      </c>
      <c r="BJ131" s="18" t="s">
        <v>84</v>
      </c>
      <c r="BK131" s="184">
        <f>ROUND(I131*H131,2)</f>
        <v>0</v>
      </c>
      <c r="BL131" s="18" t="s">
        <v>142</v>
      </c>
      <c r="BM131" s="183" t="s">
        <v>315</v>
      </c>
    </row>
    <row r="132" s="2" customFormat="1">
      <c r="A132" s="37"/>
      <c r="B132" s="38"/>
      <c r="C132" s="37"/>
      <c r="D132" s="185" t="s">
        <v>144</v>
      </c>
      <c r="E132" s="37"/>
      <c r="F132" s="186" t="s">
        <v>314</v>
      </c>
      <c r="G132" s="37"/>
      <c r="H132" s="37"/>
      <c r="I132" s="187"/>
      <c r="J132" s="37"/>
      <c r="K132" s="37"/>
      <c r="L132" s="38"/>
      <c r="M132" s="188"/>
      <c r="N132" s="189"/>
      <c r="O132" s="76"/>
      <c r="P132" s="76"/>
      <c r="Q132" s="76"/>
      <c r="R132" s="76"/>
      <c r="S132" s="76"/>
      <c r="T132" s="77"/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T132" s="18" t="s">
        <v>144</v>
      </c>
      <c r="AU132" s="18" t="s">
        <v>84</v>
      </c>
    </row>
    <row r="133" s="2" customFormat="1">
      <c r="A133" s="37"/>
      <c r="B133" s="38"/>
      <c r="C133" s="37"/>
      <c r="D133" s="185" t="s">
        <v>197</v>
      </c>
      <c r="E133" s="37"/>
      <c r="F133" s="213" t="s">
        <v>316</v>
      </c>
      <c r="G133" s="37"/>
      <c r="H133" s="37"/>
      <c r="I133" s="187"/>
      <c r="J133" s="37"/>
      <c r="K133" s="37"/>
      <c r="L133" s="38"/>
      <c r="M133" s="188"/>
      <c r="N133" s="189"/>
      <c r="O133" s="76"/>
      <c r="P133" s="76"/>
      <c r="Q133" s="76"/>
      <c r="R133" s="76"/>
      <c r="S133" s="76"/>
      <c r="T133" s="77"/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T133" s="18" t="s">
        <v>197</v>
      </c>
      <c r="AU133" s="18" t="s">
        <v>84</v>
      </c>
    </row>
    <row r="134" s="2" customFormat="1" ht="16.5" customHeight="1">
      <c r="A134" s="37"/>
      <c r="B134" s="171"/>
      <c r="C134" s="172" t="s">
        <v>177</v>
      </c>
      <c r="D134" s="172" t="s">
        <v>137</v>
      </c>
      <c r="E134" s="173" t="s">
        <v>317</v>
      </c>
      <c r="F134" s="174" t="s">
        <v>318</v>
      </c>
      <c r="G134" s="175" t="s">
        <v>297</v>
      </c>
      <c r="H134" s="176">
        <v>1</v>
      </c>
      <c r="I134" s="177"/>
      <c r="J134" s="178">
        <f>ROUND(I134*H134,2)</f>
        <v>0</v>
      </c>
      <c r="K134" s="174" t="s">
        <v>1</v>
      </c>
      <c r="L134" s="38"/>
      <c r="M134" s="179" t="s">
        <v>1</v>
      </c>
      <c r="N134" s="180" t="s">
        <v>41</v>
      </c>
      <c r="O134" s="76"/>
      <c r="P134" s="181">
        <f>O134*H134</f>
        <v>0</v>
      </c>
      <c r="Q134" s="181">
        <v>0</v>
      </c>
      <c r="R134" s="181">
        <f>Q134*H134</f>
        <v>0</v>
      </c>
      <c r="S134" s="181">
        <v>0</v>
      </c>
      <c r="T134" s="182">
        <f>S134*H134</f>
        <v>0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183" t="s">
        <v>298</v>
      </c>
      <c r="AT134" s="183" t="s">
        <v>137</v>
      </c>
      <c r="AU134" s="183" t="s">
        <v>84</v>
      </c>
      <c r="AY134" s="18" t="s">
        <v>135</v>
      </c>
      <c r="BE134" s="184">
        <f>IF(N134="základní",J134,0)</f>
        <v>0</v>
      </c>
      <c r="BF134" s="184">
        <f>IF(N134="snížená",J134,0)</f>
        <v>0</v>
      </c>
      <c r="BG134" s="184">
        <f>IF(N134="zákl. přenesená",J134,0)</f>
        <v>0</v>
      </c>
      <c r="BH134" s="184">
        <f>IF(N134="sníž. přenesená",J134,0)</f>
        <v>0</v>
      </c>
      <c r="BI134" s="184">
        <f>IF(N134="nulová",J134,0)</f>
        <v>0</v>
      </c>
      <c r="BJ134" s="18" t="s">
        <v>84</v>
      </c>
      <c r="BK134" s="184">
        <f>ROUND(I134*H134,2)</f>
        <v>0</v>
      </c>
      <c r="BL134" s="18" t="s">
        <v>298</v>
      </c>
      <c r="BM134" s="183" t="s">
        <v>319</v>
      </c>
    </row>
    <row r="135" s="2" customFormat="1">
      <c r="A135" s="37"/>
      <c r="B135" s="38"/>
      <c r="C135" s="37"/>
      <c r="D135" s="185" t="s">
        <v>144</v>
      </c>
      <c r="E135" s="37"/>
      <c r="F135" s="186" t="s">
        <v>318</v>
      </c>
      <c r="G135" s="37"/>
      <c r="H135" s="37"/>
      <c r="I135" s="187"/>
      <c r="J135" s="37"/>
      <c r="K135" s="37"/>
      <c r="L135" s="38"/>
      <c r="M135" s="188"/>
      <c r="N135" s="189"/>
      <c r="O135" s="76"/>
      <c r="P135" s="76"/>
      <c r="Q135" s="76"/>
      <c r="R135" s="76"/>
      <c r="S135" s="76"/>
      <c r="T135" s="77"/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T135" s="18" t="s">
        <v>144</v>
      </c>
      <c r="AU135" s="18" t="s">
        <v>84</v>
      </c>
    </row>
    <row r="136" s="2" customFormat="1">
      <c r="A136" s="37"/>
      <c r="B136" s="38"/>
      <c r="C136" s="37"/>
      <c r="D136" s="185" t="s">
        <v>197</v>
      </c>
      <c r="E136" s="37"/>
      <c r="F136" s="213" t="s">
        <v>320</v>
      </c>
      <c r="G136" s="37"/>
      <c r="H136" s="37"/>
      <c r="I136" s="187"/>
      <c r="J136" s="37"/>
      <c r="K136" s="37"/>
      <c r="L136" s="38"/>
      <c r="M136" s="188"/>
      <c r="N136" s="189"/>
      <c r="O136" s="76"/>
      <c r="P136" s="76"/>
      <c r="Q136" s="76"/>
      <c r="R136" s="76"/>
      <c r="S136" s="76"/>
      <c r="T136" s="77"/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T136" s="18" t="s">
        <v>197</v>
      </c>
      <c r="AU136" s="18" t="s">
        <v>84</v>
      </c>
    </row>
    <row r="137" s="2" customFormat="1" ht="16.5" customHeight="1">
      <c r="A137" s="37"/>
      <c r="B137" s="171"/>
      <c r="C137" s="172" t="s">
        <v>184</v>
      </c>
      <c r="D137" s="172" t="s">
        <v>137</v>
      </c>
      <c r="E137" s="173" t="s">
        <v>321</v>
      </c>
      <c r="F137" s="174" t="s">
        <v>322</v>
      </c>
      <c r="G137" s="175" t="s">
        <v>297</v>
      </c>
      <c r="H137" s="176">
        <v>1</v>
      </c>
      <c r="I137" s="177"/>
      <c r="J137" s="178">
        <f>ROUND(I137*H137,2)</f>
        <v>0</v>
      </c>
      <c r="K137" s="174" t="s">
        <v>1</v>
      </c>
      <c r="L137" s="38"/>
      <c r="M137" s="179" t="s">
        <v>1</v>
      </c>
      <c r="N137" s="180" t="s">
        <v>41</v>
      </c>
      <c r="O137" s="76"/>
      <c r="P137" s="181">
        <f>O137*H137</f>
        <v>0</v>
      </c>
      <c r="Q137" s="181">
        <v>0</v>
      </c>
      <c r="R137" s="181">
        <f>Q137*H137</f>
        <v>0</v>
      </c>
      <c r="S137" s="181">
        <v>0</v>
      </c>
      <c r="T137" s="182">
        <f>S137*H137</f>
        <v>0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183" t="s">
        <v>298</v>
      </c>
      <c r="AT137" s="183" t="s">
        <v>137</v>
      </c>
      <c r="AU137" s="183" t="s">
        <v>84</v>
      </c>
      <c r="AY137" s="18" t="s">
        <v>135</v>
      </c>
      <c r="BE137" s="184">
        <f>IF(N137="základní",J137,0)</f>
        <v>0</v>
      </c>
      <c r="BF137" s="184">
        <f>IF(N137="snížená",J137,0)</f>
        <v>0</v>
      </c>
      <c r="BG137" s="184">
        <f>IF(N137="zákl. přenesená",J137,0)</f>
        <v>0</v>
      </c>
      <c r="BH137" s="184">
        <f>IF(N137="sníž. přenesená",J137,0)</f>
        <v>0</v>
      </c>
      <c r="BI137" s="184">
        <f>IF(N137="nulová",J137,0)</f>
        <v>0</v>
      </c>
      <c r="BJ137" s="18" t="s">
        <v>84</v>
      </c>
      <c r="BK137" s="184">
        <f>ROUND(I137*H137,2)</f>
        <v>0</v>
      </c>
      <c r="BL137" s="18" t="s">
        <v>298</v>
      </c>
      <c r="BM137" s="183" t="s">
        <v>323</v>
      </c>
    </row>
    <row r="138" s="2" customFormat="1">
      <c r="A138" s="37"/>
      <c r="B138" s="38"/>
      <c r="C138" s="37"/>
      <c r="D138" s="185" t="s">
        <v>144</v>
      </c>
      <c r="E138" s="37"/>
      <c r="F138" s="186" t="s">
        <v>322</v>
      </c>
      <c r="G138" s="37"/>
      <c r="H138" s="37"/>
      <c r="I138" s="187"/>
      <c r="J138" s="37"/>
      <c r="K138" s="37"/>
      <c r="L138" s="38"/>
      <c r="M138" s="188"/>
      <c r="N138" s="189"/>
      <c r="O138" s="76"/>
      <c r="P138" s="76"/>
      <c r="Q138" s="76"/>
      <c r="R138" s="76"/>
      <c r="S138" s="76"/>
      <c r="T138" s="77"/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T138" s="18" t="s">
        <v>144</v>
      </c>
      <c r="AU138" s="18" t="s">
        <v>84</v>
      </c>
    </row>
    <row r="139" s="2" customFormat="1">
      <c r="A139" s="37"/>
      <c r="B139" s="38"/>
      <c r="C139" s="37"/>
      <c r="D139" s="185" t="s">
        <v>197</v>
      </c>
      <c r="E139" s="37"/>
      <c r="F139" s="213" t="s">
        <v>324</v>
      </c>
      <c r="G139" s="37"/>
      <c r="H139" s="37"/>
      <c r="I139" s="187"/>
      <c r="J139" s="37"/>
      <c r="K139" s="37"/>
      <c r="L139" s="38"/>
      <c r="M139" s="188"/>
      <c r="N139" s="189"/>
      <c r="O139" s="76"/>
      <c r="P139" s="76"/>
      <c r="Q139" s="76"/>
      <c r="R139" s="76"/>
      <c r="S139" s="76"/>
      <c r="T139" s="77"/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T139" s="18" t="s">
        <v>197</v>
      </c>
      <c r="AU139" s="18" t="s">
        <v>84</v>
      </c>
    </row>
    <row r="140" s="2" customFormat="1" ht="21.75" customHeight="1">
      <c r="A140" s="37"/>
      <c r="B140" s="171"/>
      <c r="C140" s="172" t="s">
        <v>192</v>
      </c>
      <c r="D140" s="172" t="s">
        <v>137</v>
      </c>
      <c r="E140" s="173" t="s">
        <v>325</v>
      </c>
      <c r="F140" s="174" t="s">
        <v>326</v>
      </c>
      <c r="G140" s="175" t="s">
        <v>297</v>
      </c>
      <c r="H140" s="176">
        <v>1</v>
      </c>
      <c r="I140" s="177"/>
      <c r="J140" s="178">
        <f>ROUND(I140*H140,2)</f>
        <v>0</v>
      </c>
      <c r="K140" s="174" t="s">
        <v>1</v>
      </c>
      <c r="L140" s="38"/>
      <c r="M140" s="179" t="s">
        <v>1</v>
      </c>
      <c r="N140" s="180" t="s">
        <v>41</v>
      </c>
      <c r="O140" s="76"/>
      <c r="P140" s="181">
        <f>O140*H140</f>
        <v>0</v>
      </c>
      <c r="Q140" s="181">
        <v>0</v>
      </c>
      <c r="R140" s="181">
        <f>Q140*H140</f>
        <v>0</v>
      </c>
      <c r="S140" s="181">
        <v>0</v>
      </c>
      <c r="T140" s="182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183" t="s">
        <v>298</v>
      </c>
      <c r="AT140" s="183" t="s">
        <v>137</v>
      </c>
      <c r="AU140" s="183" t="s">
        <v>84</v>
      </c>
      <c r="AY140" s="18" t="s">
        <v>135</v>
      </c>
      <c r="BE140" s="184">
        <f>IF(N140="základní",J140,0)</f>
        <v>0</v>
      </c>
      <c r="BF140" s="184">
        <f>IF(N140="snížená",J140,0)</f>
        <v>0</v>
      </c>
      <c r="BG140" s="184">
        <f>IF(N140="zákl. přenesená",J140,0)</f>
        <v>0</v>
      </c>
      <c r="BH140" s="184">
        <f>IF(N140="sníž. přenesená",J140,0)</f>
        <v>0</v>
      </c>
      <c r="BI140" s="184">
        <f>IF(N140="nulová",J140,0)</f>
        <v>0</v>
      </c>
      <c r="BJ140" s="18" t="s">
        <v>84</v>
      </c>
      <c r="BK140" s="184">
        <f>ROUND(I140*H140,2)</f>
        <v>0</v>
      </c>
      <c r="BL140" s="18" t="s">
        <v>298</v>
      </c>
      <c r="BM140" s="183" t="s">
        <v>327</v>
      </c>
    </row>
    <row r="141" s="2" customFormat="1">
      <c r="A141" s="37"/>
      <c r="B141" s="38"/>
      <c r="C141" s="37"/>
      <c r="D141" s="185" t="s">
        <v>144</v>
      </c>
      <c r="E141" s="37"/>
      <c r="F141" s="186" t="s">
        <v>326</v>
      </c>
      <c r="G141" s="37"/>
      <c r="H141" s="37"/>
      <c r="I141" s="187"/>
      <c r="J141" s="37"/>
      <c r="K141" s="37"/>
      <c r="L141" s="38"/>
      <c r="M141" s="214"/>
      <c r="N141" s="215"/>
      <c r="O141" s="216"/>
      <c r="P141" s="216"/>
      <c r="Q141" s="216"/>
      <c r="R141" s="216"/>
      <c r="S141" s="216"/>
      <c r="T141" s="217"/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T141" s="18" t="s">
        <v>144</v>
      </c>
      <c r="AU141" s="18" t="s">
        <v>84</v>
      </c>
    </row>
    <row r="142" s="2" customFormat="1" ht="6.96" customHeight="1">
      <c r="A142" s="37"/>
      <c r="B142" s="59"/>
      <c r="C142" s="60"/>
      <c r="D142" s="60"/>
      <c r="E142" s="60"/>
      <c r="F142" s="60"/>
      <c r="G142" s="60"/>
      <c r="H142" s="60"/>
      <c r="I142" s="60"/>
      <c r="J142" s="60"/>
      <c r="K142" s="60"/>
      <c r="L142" s="38"/>
      <c r="M142" s="37"/>
      <c r="O142" s="37"/>
      <c r="P142" s="37"/>
      <c r="Q142" s="37"/>
      <c r="R142" s="37"/>
      <c r="S142" s="37"/>
      <c r="T142" s="37"/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</row>
  </sheetData>
  <autoFilter ref="C116:K141"/>
  <mergeCells count="9">
    <mergeCell ref="E7:H7"/>
    <mergeCell ref="E9:H9"/>
    <mergeCell ref="E18:H18"/>
    <mergeCell ref="E27:H27"/>
    <mergeCell ref="E85:H85"/>
    <mergeCell ref="E87:H87"/>
    <mergeCell ref="E107:H107"/>
    <mergeCell ref="E109:H10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25" style="1" customWidth="1"/>
    <col min="4" max="4" width="75.83203" style="1" customWidth="1"/>
    <col min="5" max="5" width="13.33203" style="1" customWidth="1"/>
    <col min="6" max="6" width="20" style="1" customWidth="1"/>
    <col min="7" max="7" width="1.667969" style="1" customWidth="1"/>
    <col min="8" max="8" width="8.332031" style="1" customWidth="1"/>
  </cols>
  <sheetData>
    <row r="1" s="1" customFormat="1" ht="11.28" customHeight="1"/>
    <row r="2" s="1" customFormat="1" ht="36.96" customHeight="1"/>
    <row r="3" s="1" customFormat="1" ht="6.96" customHeight="1">
      <c r="B3" s="19"/>
      <c r="C3" s="20"/>
      <c r="D3" s="20"/>
      <c r="E3" s="20"/>
      <c r="F3" s="20"/>
      <c r="G3" s="20"/>
      <c r="H3" s="21"/>
    </row>
    <row r="4" s="1" customFormat="1" ht="24.96" customHeight="1">
      <c r="B4" s="21"/>
      <c r="C4" s="22" t="s">
        <v>328</v>
      </c>
      <c r="H4" s="21"/>
    </row>
    <row r="5" s="1" customFormat="1" ht="12" customHeight="1">
      <c r="B5" s="21"/>
      <c r="C5" s="25" t="s">
        <v>13</v>
      </c>
      <c r="D5" s="35" t="s">
        <v>14</v>
      </c>
      <c r="E5" s="1"/>
      <c r="F5" s="1"/>
      <c r="H5" s="21"/>
    </row>
    <row r="6" s="1" customFormat="1" ht="36.96" customHeight="1">
      <c r="B6" s="21"/>
      <c r="C6" s="28" t="s">
        <v>16</v>
      </c>
      <c r="D6" s="29" t="s">
        <v>17</v>
      </c>
      <c r="E6" s="1"/>
      <c r="F6" s="1"/>
      <c r="H6" s="21"/>
    </row>
    <row r="7" s="1" customFormat="1" ht="16.5" customHeight="1">
      <c r="B7" s="21"/>
      <c r="C7" s="31" t="s">
        <v>22</v>
      </c>
      <c r="D7" s="68" t="str">
        <f>'Rekapitulace stavby'!AN8</f>
        <v>5. 9. 2023</v>
      </c>
      <c r="H7" s="21"/>
    </row>
    <row r="8" s="2" customFormat="1" ht="10.8" customHeight="1">
      <c r="A8" s="37"/>
      <c r="B8" s="38"/>
      <c r="C8" s="37"/>
      <c r="D8" s="37"/>
      <c r="E8" s="37"/>
      <c r="F8" s="37"/>
      <c r="G8" s="37"/>
      <c r="H8" s="38"/>
    </row>
    <row r="9" s="11" customFormat="1" ht="29.28" customHeight="1">
      <c r="A9" s="148"/>
      <c r="B9" s="149"/>
      <c r="C9" s="150" t="s">
        <v>57</v>
      </c>
      <c r="D9" s="151" t="s">
        <v>58</v>
      </c>
      <c r="E9" s="151" t="s">
        <v>122</v>
      </c>
      <c r="F9" s="152" t="s">
        <v>329</v>
      </c>
      <c r="G9" s="148"/>
      <c r="H9" s="149"/>
    </row>
    <row r="10" s="2" customFormat="1" ht="26.4" customHeight="1">
      <c r="A10" s="37"/>
      <c r="B10" s="38"/>
      <c r="C10" s="218" t="s">
        <v>330</v>
      </c>
      <c r="D10" s="218" t="s">
        <v>82</v>
      </c>
      <c r="E10" s="37"/>
      <c r="F10" s="37"/>
      <c r="G10" s="37"/>
      <c r="H10" s="38"/>
    </row>
    <row r="11" s="2" customFormat="1" ht="16.8" customHeight="1">
      <c r="A11" s="37"/>
      <c r="B11" s="38"/>
      <c r="C11" s="219" t="s">
        <v>100</v>
      </c>
      <c r="D11" s="220" t="s">
        <v>1</v>
      </c>
      <c r="E11" s="221" t="s">
        <v>1</v>
      </c>
      <c r="F11" s="222">
        <v>6.5190000000000001</v>
      </c>
      <c r="G11" s="37"/>
      <c r="H11" s="38"/>
    </row>
    <row r="12" s="2" customFormat="1" ht="16.8" customHeight="1">
      <c r="A12" s="37"/>
      <c r="B12" s="38"/>
      <c r="C12" s="223" t="s">
        <v>1</v>
      </c>
      <c r="D12" s="223" t="s">
        <v>240</v>
      </c>
      <c r="E12" s="18" t="s">
        <v>1</v>
      </c>
      <c r="F12" s="224">
        <v>0</v>
      </c>
      <c r="G12" s="37"/>
      <c r="H12" s="38"/>
    </row>
    <row r="13" s="2" customFormat="1" ht="16.8" customHeight="1">
      <c r="A13" s="37"/>
      <c r="B13" s="38"/>
      <c r="C13" s="223" t="s">
        <v>100</v>
      </c>
      <c r="D13" s="223" t="s">
        <v>241</v>
      </c>
      <c r="E13" s="18" t="s">
        <v>1</v>
      </c>
      <c r="F13" s="224">
        <v>6.5190000000000001</v>
      </c>
      <c r="G13" s="37"/>
      <c r="H13" s="38"/>
    </row>
    <row r="14" s="2" customFormat="1" ht="16.8" customHeight="1">
      <c r="A14" s="37"/>
      <c r="B14" s="38"/>
      <c r="C14" s="225" t="s">
        <v>331</v>
      </c>
      <c r="D14" s="37"/>
      <c r="E14" s="37"/>
      <c r="F14" s="37"/>
      <c r="G14" s="37"/>
      <c r="H14" s="38"/>
    </row>
    <row r="15" s="2" customFormat="1" ht="16.8" customHeight="1">
      <c r="A15" s="37"/>
      <c r="B15" s="38"/>
      <c r="C15" s="223" t="s">
        <v>236</v>
      </c>
      <c r="D15" s="223" t="s">
        <v>237</v>
      </c>
      <c r="E15" s="18" t="s">
        <v>150</v>
      </c>
      <c r="F15" s="224">
        <v>6.5190000000000001</v>
      </c>
      <c r="G15" s="37"/>
      <c r="H15" s="38"/>
    </row>
    <row r="16" s="2" customFormat="1">
      <c r="A16" s="37"/>
      <c r="B16" s="38"/>
      <c r="C16" s="223" t="s">
        <v>283</v>
      </c>
      <c r="D16" s="223" t="s">
        <v>284</v>
      </c>
      <c r="E16" s="18" t="s">
        <v>187</v>
      </c>
      <c r="F16" s="224">
        <v>16.297999999999998</v>
      </c>
      <c r="G16" s="37"/>
      <c r="H16" s="38"/>
    </row>
    <row r="17" s="2" customFormat="1" ht="16.8" customHeight="1">
      <c r="A17" s="37"/>
      <c r="B17" s="38"/>
      <c r="C17" s="223" t="s">
        <v>270</v>
      </c>
      <c r="D17" s="223" t="s">
        <v>271</v>
      </c>
      <c r="E17" s="18" t="s">
        <v>187</v>
      </c>
      <c r="F17" s="224">
        <v>27.529</v>
      </c>
      <c r="G17" s="37"/>
      <c r="H17" s="38"/>
    </row>
    <row r="18" s="2" customFormat="1" ht="16.8" customHeight="1">
      <c r="A18" s="37"/>
      <c r="B18" s="38"/>
      <c r="C18" s="219" t="s">
        <v>96</v>
      </c>
      <c r="D18" s="220" t="s">
        <v>1</v>
      </c>
      <c r="E18" s="221" t="s">
        <v>1</v>
      </c>
      <c r="F18" s="222">
        <v>5.1050000000000004</v>
      </c>
      <c r="G18" s="37"/>
      <c r="H18" s="38"/>
    </row>
    <row r="19" s="2" customFormat="1" ht="16.8" customHeight="1">
      <c r="A19" s="37"/>
      <c r="B19" s="38"/>
      <c r="C19" s="223" t="s">
        <v>1</v>
      </c>
      <c r="D19" s="223" t="s">
        <v>154</v>
      </c>
      <c r="E19" s="18" t="s">
        <v>1</v>
      </c>
      <c r="F19" s="224">
        <v>0</v>
      </c>
      <c r="G19" s="37"/>
      <c r="H19" s="38"/>
    </row>
    <row r="20" s="2" customFormat="1" ht="16.8" customHeight="1">
      <c r="A20" s="37"/>
      <c r="B20" s="38"/>
      <c r="C20" s="223" t="s">
        <v>96</v>
      </c>
      <c r="D20" s="223" t="s">
        <v>155</v>
      </c>
      <c r="E20" s="18" t="s">
        <v>1</v>
      </c>
      <c r="F20" s="224">
        <v>5.1050000000000004</v>
      </c>
      <c r="G20" s="37"/>
      <c r="H20" s="38"/>
    </row>
    <row r="21" s="2" customFormat="1" ht="16.8" customHeight="1">
      <c r="A21" s="37"/>
      <c r="B21" s="38"/>
      <c r="C21" s="225" t="s">
        <v>331</v>
      </c>
      <c r="D21" s="37"/>
      <c r="E21" s="37"/>
      <c r="F21" s="37"/>
      <c r="G21" s="37"/>
      <c r="H21" s="38"/>
    </row>
    <row r="22" s="2" customFormat="1" ht="16.8" customHeight="1">
      <c r="A22" s="37"/>
      <c r="B22" s="38"/>
      <c r="C22" s="223" t="s">
        <v>148</v>
      </c>
      <c r="D22" s="223" t="s">
        <v>149</v>
      </c>
      <c r="E22" s="18" t="s">
        <v>150</v>
      </c>
      <c r="F22" s="224">
        <v>5.1050000000000004</v>
      </c>
      <c r="G22" s="37"/>
      <c r="H22" s="38"/>
    </row>
    <row r="23" s="2" customFormat="1" ht="16.8" customHeight="1">
      <c r="A23" s="37"/>
      <c r="B23" s="38"/>
      <c r="C23" s="223" t="s">
        <v>185</v>
      </c>
      <c r="D23" s="223" t="s">
        <v>186</v>
      </c>
      <c r="E23" s="18" t="s">
        <v>187</v>
      </c>
      <c r="F23" s="224">
        <v>49.841000000000001</v>
      </c>
      <c r="G23" s="37"/>
      <c r="H23" s="38"/>
    </row>
    <row r="24" s="2" customFormat="1" ht="16.8" customHeight="1">
      <c r="A24" s="37"/>
      <c r="B24" s="38"/>
      <c r="C24" s="223" t="s">
        <v>270</v>
      </c>
      <c r="D24" s="223" t="s">
        <v>271</v>
      </c>
      <c r="E24" s="18" t="s">
        <v>187</v>
      </c>
      <c r="F24" s="224">
        <v>27.529</v>
      </c>
      <c r="G24" s="37"/>
      <c r="H24" s="38"/>
    </row>
    <row r="25" s="2" customFormat="1" ht="16.8" customHeight="1">
      <c r="A25" s="37"/>
      <c r="B25" s="38"/>
      <c r="C25" s="219" t="s">
        <v>98</v>
      </c>
      <c r="D25" s="220" t="s">
        <v>1</v>
      </c>
      <c r="E25" s="221" t="s">
        <v>1</v>
      </c>
      <c r="F25" s="222">
        <v>3</v>
      </c>
      <c r="G25" s="37"/>
      <c r="H25" s="38"/>
    </row>
    <row r="26" s="2" customFormat="1" ht="16.8" customHeight="1">
      <c r="A26" s="37"/>
      <c r="B26" s="38"/>
      <c r="C26" s="223" t="s">
        <v>1</v>
      </c>
      <c r="D26" s="223" t="s">
        <v>182</v>
      </c>
      <c r="E26" s="18" t="s">
        <v>1</v>
      </c>
      <c r="F26" s="224">
        <v>0</v>
      </c>
      <c r="G26" s="37"/>
      <c r="H26" s="38"/>
    </row>
    <row r="27" s="2" customFormat="1" ht="16.8" customHeight="1">
      <c r="A27" s="37"/>
      <c r="B27" s="38"/>
      <c r="C27" s="223" t="s">
        <v>98</v>
      </c>
      <c r="D27" s="223" t="s">
        <v>183</v>
      </c>
      <c r="E27" s="18" t="s">
        <v>1</v>
      </c>
      <c r="F27" s="224">
        <v>3</v>
      </c>
      <c r="G27" s="37"/>
      <c r="H27" s="38"/>
    </row>
    <row r="28" s="2" customFormat="1" ht="16.8" customHeight="1">
      <c r="A28" s="37"/>
      <c r="B28" s="38"/>
      <c r="C28" s="225" t="s">
        <v>331</v>
      </c>
      <c r="D28" s="37"/>
      <c r="E28" s="37"/>
      <c r="F28" s="37"/>
      <c r="G28" s="37"/>
      <c r="H28" s="38"/>
    </row>
    <row r="29" s="2" customFormat="1" ht="16.8" customHeight="1">
      <c r="A29" s="37"/>
      <c r="B29" s="38"/>
      <c r="C29" s="223" t="s">
        <v>178</v>
      </c>
      <c r="D29" s="223" t="s">
        <v>179</v>
      </c>
      <c r="E29" s="18" t="s">
        <v>150</v>
      </c>
      <c r="F29" s="224">
        <v>3</v>
      </c>
      <c r="G29" s="37"/>
      <c r="H29" s="38"/>
    </row>
    <row r="30" s="2" customFormat="1">
      <c r="A30" s="37"/>
      <c r="B30" s="38"/>
      <c r="C30" s="223" t="s">
        <v>165</v>
      </c>
      <c r="D30" s="223" t="s">
        <v>166</v>
      </c>
      <c r="E30" s="18" t="s">
        <v>150</v>
      </c>
      <c r="F30" s="224">
        <v>21.449999999999999</v>
      </c>
      <c r="G30" s="37"/>
      <c r="H30" s="38"/>
    </row>
    <row r="31" s="2" customFormat="1" ht="16.8" customHeight="1">
      <c r="A31" s="37"/>
      <c r="B31" s="38"/>
      <c r="C31" s="219" t="s">
        <v>105</v>
      </c>
      <c r="D31" s="220" t="s">
        <v>1</v>
      </c>
      <c r="E31" s="221" t="s">
        <v>1</v>
      </c>
      <c r="F31" s="222">
        <v>24.449999999999999</v>
      </c>
      <c r="G31" s="37"/>
      <c r="H31" s="38"/>
    </row>
    <row r="32" s="2" customFormat="1" ht="16.8" customHeight="1">
      <c r="A32" s="37"/>
      <c r="B32" s="38"/>
      <c r="C32" s="223" t="s">
        <v>1</v>
      </c>
      <c r="D32" s="223" t="s">
        <v>160</v>
      </c>
      <c r="E32" s="18" t="s">
        <v>1</v>
      </c>
      <c r="F32" s="224">
        <v>0</v>
      </c>
      <c r="G32" s="37"/>
      <c r="H32" s="38"/>
    </row>
    <row r="33" s="2" customFormat="1" ht="16.8" customHeight="1">
      <c r="A33" s="37"/>
      <c r="B33" s="38"/>
      <c r="C33" s="223" t="s">
        <v>1</v>
      </c>
      <c r="D33" s="223" t="s">
        <v>161</v>
      </c>
      <c r="E33" s="18" t="s">
        <v>1</v>
      </c>
      <c r="F33" s="224">
        <v>21.600000000000001</v>
      </c>
      <c r="G33" s="37"/>
      <c r="H33" s="38"/>
    </row>
    <row r="34" s="2" customFormat="1" ht="16.8" customHeight="1">
      <c r="A34" s="37"/>
      <c r="B34" s="38"/>
      <c r="C34" s="223" t="s">
        <v>1</v>
      </c>
      <c r="D34" s="223" t="s">
        <v>162</v>
      </c>
      <c r="E34" s="18" t="s">
        <v>1</v>
      </c>
      <c r="F34" s="224">
        <v>0</v>
      </c>
      <c r="G34" s="37"/>
      <c r="H34" s="38"/>
    </row>
    <row r="35" s="2" customFormat="1" ht="16.8" customHeight="1">
      <c r="A35" s="37"/>
      <c r="B35" s="38"/>
      <c r="C35" s="223" t="s">
        <v>1</v>
      </c>
      <c r="D35" s="223" t="s">
        <v>163</v>
      </c>
      <c r="E35" s="18" t="s">
        <v>1</v>
      </c>
      <c r="F35" s="224">
        <v>2.8500000000000001</v>
      </c>
      <c r="G35" s="37"/>
      <c r="H35" s="38"/>
    </row>
    <row r="36" s="2" customFormat="1" ht="16.8" customHeight="1">
      <c r="A36" s="37"/>
      <c r="B36" s="38"/>
      <c r="C36" s="223" t="s">
        <v>105</v>
      </c>
      <c r="D36" s="223" t="s">
        <v>164</v>
      </c>
      <c r="E36" s="18" t="s">
        <v>1</v>
      </c>
      <c r="F36" s="224">
        <v>24.449999999999999</v>
      </c>
      <c r="G36" s="37"/>
      <c r="H36" s="38"/>
    </row>
    <row r="37" s="2" customFormat="1" ht="16.8" customHeight="1">
      <c r="A37" s="37"/>
      <c r="B37" s="38"/>
      <c r="C37" s="225" t="s">
        <v>331</v>
      </c>
      <c r="D37" s="37"/>
      <c r="E37" s="37"/>
      <c r="F37" s="37"/>
      <c r="G37" s="37"/>
      <c r="H37" s="38"/>
    </row>
    <row r="38" s="2" customFormat="1" ht="16.8" customHeight="1">
      <c r="A38" s="37"/>
      <c r="B38" s="38"/>
      <c r="C38" s="223" t="s">
        <v>156</v>
      </c>
      <c r="D38" s="223" t="s">
        <v>157</v>
      </c>
      <c r="E38" s="18" t="s">
        <v>150</v>
      </c>
      <c r="F38" s="224">
        <v>24.449999999999999</v>
      </c>
      <c r="G38" s="37"/>
      <c r="H38" s="38"/>
    </row>
    <row r="39" s="2" customFormat="1">
      <c r="A39" s="37"/>
      <c r="B39" s="38"/>
      <c r="C39" s="223" t="s">
        <v>165</v>
      </c>
      <c r="D39" s="223" t="s">
        <v>166</v>
      </c>
      <c r="E39" s="18" t="s">
        <v>150</v>
      </c>
      <c r="F39" s="224">
        <v>21.449999999999999</v>
      </c>
      <c r="G39" s="37"/>
      <c r="H39" s="38"/>
    </row>
    <row r="40" s="2" customFormat="1" ht="16.8" customHeight="1">
      <c r="A40" s="37"/>
      <c r="B40" s="38"/>
      <c r="C40" s="219" t="s">
        <v>93</v>
      </c>
      <c r="D40" s="220" t="s">
        <v>1</v>
      </c>
      <c r="E40" s="221" t="s">
        <v>1</v>
      </c>
      <c r="F40" s="222">
        <v>21.449999999999999</v>
      </c>
      <c r="G40" s="37"/>
      <c r="H40" s="38"/>
    </row>
    <row r="41" s="2" customFormat="1" ht="16.8" customHeight="1">
      <c r="A41" s="37"/>
      <c r="B41" s="38"/>
      <c r="C41" s="223" t="s">
        <v>1</v>
      </c>
      <c r="D41" s="223" t="s">
        <v>169</v>
      </c>
      <c r="E41" s="18" t="s">
        <v>1</v>
      </c>
      <c r="F41" s="224">
        <v>0</v>
      </c>
      <c r="G41" s="37"/>
      <c r="H41" s="38"/>
    </row>
    <row r="42" s="2" customFormat="1" ht="16.8" customHeight="1">
      <c r="A42" s="37"/>
      <c r="B42" s="38"/>
      <c r="C42" s="223" t="s">
        <v>1</v>
      </c>
      <c r="D42" s="223" t="s">
        <v>170</v>
      </c>
      <c r="E42" s="18" t="s">
        <v>1</v>
      </c>
      <c r="F42" s="224">
        <v>21.449999999999999</v>
      </c>
      <c r="G42" s="37"/>
      <c r="H42" s="38"/>
    </row>
    <row r="43" s="2" customFormat="1" ht="16.8" customHeight="1">
      <c r="A43" s="37"/>
      <c r="B43" s="38"/>
      <c r="C43" s="223" t="s">
        <v>93</v>
      </c>
      <c r="D43" s="223" t="s">
        <v>164</v>
      </c>
      <c r="E43" s="18" t="s">
        <v>1</v>
      </c>
      <c r="F43" s="224">
        <v>21.449999999999999</v>
      </c>
      <c r="G43" s="37"/>
      <c r="H43" s="38"/>
    </row>
    <row r="44" s="2" customFormat="1" ht="16.8" customHeight="1">
      <c r="A44" s="37"/>
      <c r="B44" s="38"/>
      <c r="C44" s="225" t="s">
        <v>331</v>
      </c>
      <c r="D44" s="37"/>
      <c r="E44" s="37"/>
      <c r="F44" s="37"/>
      <c r="G44" s="37"/>
      <c r="H44" s="38"/>
    </row>
    <row r="45" s="2" customFormat="1">
      <c r="A45" s="37"/>
      <c r="B45" s="38"/>
      <c r="C45" s="223" t="s">
        <v>165</v>
      </c>
      <c r="D45" s="223" t="s">
        <v>166</v>
      </c>
      <c r="E45" s="18" t="s">
        <v>150</v>
      </c>
      <c r="F45" s="224">
        <v>21.449999999999999</v>
      </c>
      <c r="G45" s="37"/>
      <c r="H45" s="38"/>
    </row>
    <row r="46" s="2" customFormat="1">
      <c r="A46" s="37"/>
      <c r="B46" s="38"/>
      <c r="C46" s="223" t="s">
        <v>172</v>
      </c>
      <c r="D46" s="223" t="s">
        <v>173</v>
      </c>
      <c r="E46" s="18" t="s">
        <v>150</v>
      </c>
      <c r="F46" s="224">
        <v>171.59999999999999</v>
      </c>
      <c r="G46" s="37"/>
      <c r="H46" s="38"/>
    </row>
    <row r="47" s="2" customFormat="1" ht="16.8" customHeight="1">
      <c r="A47" s="37"/>
      <c r="B47" s="38"/>
      <c r="C47" s="223" t="s">
        <v>185</v>
      </c>
      <c r="D47" s="223" t="s">
        <v>186</v>
      </c>
      <c r="E47" s="18" t="s">
        <v>187</v>
      </c>
      <c r="F47" s="224">
        <v>49.841000000000001</v>
      </c>
      <c r="G47" s="37"/>
      <c r="H47" s="38"/>
    </row>
    <row r="48" s="2" customFormat="1" ht="16.8" customHeight="1">
      <c r="A48" s="37"/>
      <c r="B48" s="38"/>
      <c r="C48" s="219" t="s">
        <v>102</v>
      </c>
      <c r="D48" s="220" t="s">
        <v>1</v>
      </c>
      <c r="E48" s="221" t="s">
        <v>1</v>
      </c>
      <c r="F48" s="222">
        <v>27.529</v>
      </c>
      <c r="G48" s="37"/>
      <c r="H48" s="38"/>
    </row>
    <row r="49" s="2" customFormat="1" ht="16.8" customHeight="1">
      <c r="A49" s="37"/>
      <c r="B49" s="38"/>
      <c r="C49" s="223" t="s">
        <v>1</v>
      </c>
      <c r="D49" s="223" t="s">
        <v>274</v>
      </c>
      <c r="E49" s="18" t="s">
        <v>1</v>
      </c>
      <c r="F49" s="224">
        <v>16.297999999999998</v>
      </c>
      <c r="G49" s="37"/>
      <c r="H49" s="38"/>
    </row>
    <row r="50" s="2" customFormat="1" ht="16.8" customHeight="1">
      <c r="A50" s="37"/>
      <c r="B50" s="38"/>
      <c r="C50" s="223" t="s">
        <v>1</v>
      </c>
      <c r="D50" s="223" t="s">
        <v>275</v>
      </c>
      <c r="E50" s="18" t="s">
        <v>1</v>
      </c>
      <c r="F50" s="224">
        <v>11.231</v>
      </c>
      <c r="G50" s="37"/>
      <c r="H50" s="38"/>
    </row>
    <row r="51" s="2" customFormat="1" ht="16.8" customHeight="1">
      <c r="A51" s="37"/>
      <c r="B51" s="38"/>
      <c r="C51" s="223" t="s">
        <v>102</v>
      </c>
      <c r="D51" s="223" t="s">
        <v>164</v>
      </c>
      <c r="E51" s="18" t="s">
        <v>1</v>
      </c>
      <c r="F51" s="224">
        <v>27.529</v>
      </c>
      <c r="G51" s="37"/>
      <c r="H51" s="38"/>
    </row>
    <row r="52" s="2" customFormat="1" ht="16.8" customHeight="1">
      <c r="A52" s="37"/>
      <c r="B52" s="38"/>
      <c r="C52" s="225" t="s">
        <v>331</v>
      </c>
      <c r="D52" s="37"/>
      <c r="E52" s="37"/>
      <c r="F52" s="37"/>
      <c r="G52" s="37"/>
      <c r="H52" s="38"/>
    </row>
    <row r="53" s="2" customFormat="1" ht="16.8" customHeight="1">
      <c r="A53" s="37"/>
      <c r="B53" s="38"/>
      <c r="C53" s="223" t="s">
        <v>270</v>
      </c>
      <c r="D53" s="223" t="s">
        <v>271</v>
      </c>
      <c r="E53" s="18" t="s">
        <v>187</v>
      </c>
      <c r="F53" s="224">
        <v>27.529</v>
      </c>
      <c r="G53" s="37"/>
      <c r="H53" s="38"/>
    </row>
    <row r="54" s="2" customFormat="1" ht="16.8" customHeight="1">
      <c r="A54" s="37"/>
      <c r="B54" s="38"/>
      <c r="C54" s="223" t="s">
        <v>277</v>
      </c>
      <c r="D54" s="223" t="s">
        <v>278</v>
      </c>
      <c r="E54" s="18" t="s">
        <v>187</v>
      </c>
      <c r="F54" s="224">
        <v>467.993</v>
      </c>
      <c r="G54" s="37"/>
      <c r="H54" s="38"/>
    </row>
    <row r="55" s="2" customFormat="1" ht="16.8" customHeight="1">
      <c r="A55" s="37"/>
      <c r="B55" s="38"/>
      <c r="C55" s="219" t="s">
        <v>91</v>
      </c>
      <c r="D55" s="220" t="s">
        <v>1</v>
      </c>
      <c r="E55" s="221" t="s">
        <v>1</v>
      </c>
      <c r="F55" s="222">
        <v>98.280000000000001</v>
      </c>
      <c r="G55" s="37"/>
      <c r="H55" s="38"/>
    </row>
    <row r="56" s="2" customFormat="1" ht="16.8" customHeight="1">
      <c r="A56" s="37"/>
      <c r="B56" s="38"/>
      <c r="C56" s="223" t="s">
        <v>1</v>
      </c>
      <c r="D56" s="223" t="s">
        <v>248</v>
      </c>
      <c r="E56" s="18" t="s">
        <v>1</v>
      </c>
      <c r="F56" s="224">
        <v>0</v>
      </c>
      <c r="G56" s="37"/>
      <c r="H56" s="38"/>
    </row>
    <row r="57" s="2" customFormat="1" ht="16.8" customHeight="1">
      <c r="A57" s="37"/>
      <c r="B57" s="38"/>
      <c r="C57" s="223" t="s">
        <v>1</v>
      </c>
      <c r="D57" s="223" t="s">
        <v>249</v>
      </c>
      <c r="E57" s="18" t="s">
        <v>1</v>
      </c>
      <c r="F57" s="224">
        <v>0</v>
      </c>
      <c r="G57" s="37"/>
      <c r="H57" s="38"/>
    </row>
    <row r="58" s="2" customFormat="1" ht="16.8" customHeight="1">
      <c r="A58" s="37"/>
      <c r="B58" s="38"/>
      <c r="C58" s="223" t="s">
        <v>91</v>
      </c>
      <c r="D58" s="223" t="s">
        <v>250</v>
      </c>
      <c r="E58" s="18" t="s">
        <v>1</v>
      </c>
      <c r="F58" s="224">
        <v>98.280000000000001</v>
      </c>
      <c r="G58" s="37"/>
      <c r="H58" s="38"/>
    </row>
    <row r="59" s="2" customFormat="1" ht="16.8" customHeight="1">
      <c r="A59" s="37"/>
      <c r="B59" s="38"/>
      <c r="C59" s="225" t="s">
        <v>331</v>
      </c>
      <c r="D59" s="37"/>
      <c r="E59" s="37"/>
      <c r="F59" s="37"/>
      <c r="G59" s="37"/>
      <c r="H59" s="38"/>
    </row>
    <row r="60" s="2" customFormat="1" ht="16.8" customHeight="1">
      <c r="A60" s="37"/>
      <c r="B60" s="38"/>
      <c r="C60" s="223" t="s">
        <v>243</v>
      </c>
      <c r="D60" s="223" t="s">
        <v>244</v>
      </c>
      <c r="E60" s="18" t="s">
        <v>245</v>
      </c>
      <c r="F60" s="224">
        <v>98.280000000000001</v>
      </c>
      <c r="G60" s="37"/>
      <c r="H60" s="38"/>
    </row>
    <row r="61" s="2" customFormat="1" ht="16.8" customHeight="1">
      <c r="A61" s="37"/>
      <c r="B61" s="38"/>
      <c r="C61" s="223" t="s">
        <v>263</v>
      </c>
      <c r="D61" s="223" t="s">
        <v>264</v>
      </c>
      <c r="E61" s="18" t="s">
        <v>245</v>
      </c>
      <c r="F61" s="224">
        <v>98.280000000000001</v>
      </c>
      <c r="G61" s="37"/>
      <c r="H61" s="38"/>
    </row>
    <row r="62" s="2" customFormat="1" ht="7.44" customHeight="1">
      <c r="A62" s="37"/>
      <c r="B62" s="59"/>
      <c r="C62" s="60"/>
      <c r="D62" s="60"/>
      <c r="E62" s="60"/>
      <c r="F62" s="60"/>
      <c r="G62" s="60"/>
      <c r="H62" s="38"/>
    </row>
    <row r="63" s="2" customFormat="1">
      <c r="A63" s="37"/>
      <c r="B63" s="37"/>
      <c r="C63" s="37"/>
      <c r="D63" s="37"/>
      <c r="E63" s="37"/>
      <c r="F63" s="37"/>
      <c r="G63" s="37"/>
      <c r="H63" s="37"/>
    </row>
  </sheetData>
  <mergeCells count="2">
    <mergeCell ref="D5:F5"/>
    <mergeCell ref="D6:F6"/>
  </mergeCells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ROZPOCET\Rozpocet</dc:creator>
  <cp:lastModifiedBy>ROZPOCET\Rozpocet</cp:lastModifiedBy>
  <dcterms:created xsi:type="dcterms:W3CDTF">2023-10-20T05:29:35Z</dcterms:created>
  <dcterms:modified xsi:type="dcterms:W3CDTF">2023-10-20T05:29:46Z</dcterms:modified>
</cp:coreProperties>
</file>